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612"/>
  </bookViews>
  <sheets>
    <sheet name="东廉良村收费总表 (未锁定) " sheetId="3" r:id="rId1"/>
  </sheets>
  <definedNames>
    <definedName name="_xlnm._FilterDatabase" localSheetId="0" hidden="1">'东廉良村收费总表 (未锁定) '!$A$1:$Y$122</definedName>
    <definedName name="_xlnm.Print_Titles" localSheetId="0">'东廉良村收费总表 (未锁定) '!$2:$2</definedName>
    <definedName name="_xlnm.Print_Area" localSheetId="0">'东廉良村收费总表 (未锁定) '!$E$2:$S$2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DELL</author>
  </authors>
  <commentList>
    <comment ref="X1" authorId="0">
      <text>
        <r>
          <rPr>
            <sz val="9"/>
            <rFont val="宋体"/>
            <charset val="134"/>
          </rPr>
          <t>1、小于等于10平米
2、房字号房屋补差单价</t>
        </r>
      </text>
    </comment>
    <comment ref="Y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大于10平米</t>
        </r>
      </text>
    </comment>
  </commentList>
</comments>
</file>

<file path=xl/sharedStrings.xml><?xml version="1.0" encoding="utf-8"?>
<sst xmlns="http://schemas.openxmlformats.org/spreadsheetml/2006/main" count="529" uniqueCount="511">
  <si>
    <t>竞秀区三期城改东廉良村（廉秀园）费用明细汇总表</t>
  </si>
  <si>
    <t>幢</t>
  </si>
  <si>
    <t>单元号</t>
  </si>
  <si>
    <t>楼层</t>
  </si>
  <si>
    <t>房号</t>
  </si>
  <si>
    <t>协议号</t>
  </si>
  <si>
    <t>房产简称</t>
  </si>
  <si>
    <t>户主姓名    （签约人）</t>
  </si>
  <si>
    <t>身份证号</t>
  </si>
  <si>
    <t>联系电话</t>
  </si>
  <si>
    <t>分房面积</t>
  </si>
  <si>
    <t>实测面积</t>
  </si>
  <si>
    <t>物业费</t>
  </si>
  <si>
    <t>电梯费</t>
  </si>
  <si>
    <t>电费</t>
  </si>
  <si>
    <t>二次加压费</t>
  </si>
  <si>
    <t>物业收费小计</t>
  </si>
  <si>
    <t>车位管理费</t>
  </si>
  <si>
    <t>物业及车位管理费合计</t>
  </si>
  <si>
    <t>面积差（平米）</t>
  </si>
  <si>
    <t>面积差金额</t>
  </si>
  <si>
    <t>公共维修基金</t>
  </si>
  <si>
    <t>总合计金额</t>
  </si>
  <si>
    <t>房001</t>
  </si>
  <si>
    <t>1-2-1201</t>
  </si>
  <si>
    <t>苑德琪苑德政</t>
  </si>
  <si>
    <t>130605196805062112 130602197708012717</t>
  </si>
  <si>
    <t>13703129893 18103329520</t>
  </si>
  <si>
    <t>房002</t>
  </si>
  <si>
    <t>1-1-1201</t>
  </si>
  <si>
    <t>卢磊</t>
  </si>
  <si>
    <t>130602198912102714</t>
  </si>
  <si>
    <t>房003</t>
  </si>
  <si>
    <t>1-1-1301</t>
  </si>
  <si>
    <t>张波</t>
  </si>
  <si>
    <t>130602198501212716</t>
  </si>
  <si>
    <t>房004</t>
  </si>
  <si>
    <t>1-2-1202</t>
  </si>
  <si>
    <t>卢欣欣</t>
  </si>
  <si>
    <t>130602197707262722</t>
  </si>
  <si>
    <t>房005</t>
  </si>
  <si>
    <t>1-2-102</t>
  </si>
  <si>
    <t>薛银钟</t>
  </si>
  <si>
    <t>130605195902112113</t>
  </si>
  <si>
    <t>房006</t>
  </si>
  <si>
    <t>1-1-103</t>
  </si>
  <si>
    <t>高秀文</t>
  </si>
  <si>
    <t>13060519720713212X</t>
  </si>
  <si>
    <t>房007</t>
  </si>
  <si>
    <t>1-1-1603</t>
  </si>
  <si>
    <t>房008</t>
  </si>
  <si>
    <t>1-2-1901</t>
  </si>
  <si>
    <t>刘学智</t>
  </si>
  <si>
    <t>130605196309182115</t>
  </si>
  <si>
    <t>房009</t>
  </si>
  <si>
    <t>1-1-1903</t>
  </si>
  <si>
    <t>孙忠玲</t>
  </si>
  <si>
    <t>130605196411172124</t>
  </si>
  <si>
    <t>房010</t>
  </si>
  <si>
    <t>1-2-1502</t>
  </si>
  <si>
    <t>张燕</t>
  </si>
  <si>
    <t>130602198004272726</t>
  </si>
  <si>
    <t>房011</t>
  </si>
  <si>
    <t>1-2-1503</t>
  </si>
  <si>
    <t>吴俊伟</t>
  </si>
  <si>
    <t>130602197802060336</t>
  </si>
  <si>
    <t>15230272702+</t>
  </si>
  <si>
    <t>房012</t>
  </si>
  <si>
    <t>2-2-103</t>
  </si>
  <si>
    <t>张金龙</t>
  </si>
  <si>
    <t>130602197510302719</t>
  </si>
  <si>
    <t>13930272066+</t>
  </si>
  <si>
    <t>房013</t>
  </si>
  <si>
    <t>1-2-1102</t>
  </si>
  <si>
    <t>卢朋祥卢艳东卢艳秋</t>
  </si>
  <si>
    <t>130605194705162117 130605197211072115 130602197510292717</t>
  </si>
  <si>
    <t>13722247115 13932282222 13831233322</t>
  </si>
  <si>
    <t>房014</t>
  </si>
  <si>
    <t>1-2-1603</t>
  </si>
  <si>
    <t>陈紫玮</t>
  </si>
  <si>
    <t>130602199804092728</t>
  </si>
  <si>
    <t>房015</t>
  </si>
  <si>
    <t>1-1-1701</t>
  </si>
  <si>
    <t>薛刚</t>
  </si>
  <si>
    <t>130602198602262712</t>
  </si>
  <si>
    <t>房016</t>
  </si>
  <si>
    <t>3-2-601</t>
  </si>
  <si>
    <t>卢联合</t>
  </si>
  <si>
    <t>130605196710132114</t>
  </si>
  <si>
    <t>房017</t>
  </si>
  <si>
    <t>1-2-902</t>
  </si>
  <si>
    <t>张香梅</t>
  </si>
  <si>
    <t>13060219781120272X</t>
  </si>
  <si>
    <t>房018</t>
  </si>
  <si>
    <t>1-2-903</t>
  </si>
  <si>
    <t>张盟</t>
  </si>
  <si>
    <t>130602199012182717</t>
  </si>
  <si>
    <t>房019</t>
  </si>
  <si>
    <t>1-1-1601</t>
  </si>
  <si>
    <t>任姣姣</t>
  </si>
  <si>
    <t>130602198806112724</t>
  </si>
  <si>
    <t>房020</t>
  </si>
  <si>
    <t>1-1-102</t>
  </si>
  <si>
    <t>任国柱任国良任红丽</t>
  </si>
  <si>
    <t>130605196311222112 130605196608202112 130602197602092720</t>
  </si>
  <si>
    <t>13930239215 13933228742 15831217447</t>
  </si>
  <si>
    <t>房021</t>
  </si>
  <si>
    <t>1-2-1203</t>
  </si>
  <si>
    <t>王涛</t>
  </si>
  <si>
    <t>130602198802042714</t>
  </si>
  <si>
    <t>房022</t>
  </si>
  <si>
    <t>1-1-1501</t>
  </si>
  <si>
    <t>刘芳</t>
  </si>
  <si>
    <t>130602197701162720</t>
  </si>
  <si>
    <t>房023</t>
  </si>
  <si>
    <t>1-2-2303</t>
  </si>
  <si>
    <t>赵江峰</t>
  </si>
  <si>
    <t>130633198706143376</t>
  </si>
  <si>
    <t>只包含实测面积超出130平米的面积差金额</t>
  </si>
  <si>
    <t>房024</t>
  </si>
  <si>
    <t>1-2-1702</t>
  </si>
  <si>
    <t>王红军</t>
  </si>
  <si>
    <t>130602197803032716</t>
  </si>
  <si>
    <t>房025</t>
  </si>
  <si>
    <t>1-2-1703</t>
  </si>
  <si>
    <t>王海波</t>
  </si>
  <si>
    <t>13062119850328451X</t>
  </si>
  <si>
    <t>房026</t>
  </si>
  <si>
    <t>1-2-1701</t>
  </si>
  <si>
    <t>房027</t>
  </si>
  <si>
    <t>1-1-1503</t>
  </si>
  <si>
    <t>高占峰</t>
  </si>
  <si>
    <t>130605195811142114</t>
  </si>
  <si>
    <t>房028</t>
  </si>
  <si>
    <t>1-2-1903</t>
  </si>
  <si>
    <t>齐连苹</t>
  </si>
  <si>
    <t>130621196808103629</t>
  </si>
  <si>
    <t>房029</t>
  </si>
  <si>
    <t>1-2-1902</t>
  </si>
  <si>
    <t>房030</t>
  </si>
  <si>
    <t>1-1-1203</t>
  </si>
  <si>
    <t>郝红彦</t>
  </si>
  <si>
    <t>130602197810012123</t>
  </si>
  <si>
    <t>房031</t>
  </si>
  <si>
    <t>1-2-1602</t>
  </si>
  <si>
    <t>张红霞</t>
  </si>
  <si>
    <t>130602197103170966</t>
  </si>
  <si>
    <t>房032</t>
  </si>
  <si>
    <t>1-2-502</t>
  </si>
  <si>
    <t>张豫</t>
  </si>
  <si>
    <t>130602199011181528</t>
  </si>
  <si>
    <t>13931229435+</t>
  </si>
  <si>
    <t>房033</t>
  </si>
  <si>
    <t>1-2-1601</t>
  </si>
  <si>
    <t>刘泽</t>
  </si>
  <si>
    <t>130602198811202724</t>
  </si>
  <si>
    <t>房034</t>
  </si>
  <si>
    <t>1-2-2001</t>
  </si>
  <si>
    <t>卢兴旺</t>
  </si>
  <si>
    <t>130602197501032710</t>
  </si>
  <si>
    <t>房035</t>
  </si>
  <si>
    <t>1-2-1303</t>
  </si>
  <si>
    <t>张亮</t>
  </si>
  <si>
    <t>130602198601152714</t>
  </si>
  <si>
    <t>房036</t>
  </si>
  <si>
    <t>1-2-1301</t>
  </si>
  <si>
    <t>卢亚楠卢亚萍</t>
  </si>
  <si>
    <t>130602199210102722
130602199503032721</t>
  </si>
  <si>
    <t>15132277703 15203220538</t>
  </si>
  <si>
    <t>房037</t>
  </si>
  <si>
    <t>1-2-603</t>
  </si>
  <si>
    <t>王加琪</t>
  </si>
  <si>
    <t>130602199612210013</t>
  </si>
  <si>
    <t>房038</t>
  </si>
  <si>
    <t>1-2-1001</t>
  </si>
  <si>
    <t>郝金英</t>
  </si>
  <si>
    <t>130605195005172124</t>
  </si>
  <si>
    <t>房039</t>
  </si>
  <si>
    <t>1-2-1002</t>
  </si>
  <si>
    <t>刘宏坡</t>
  </si>
  <si>
    <t>130603197602180911</t>
  </si>
  <si>
    <t>房040</t>
  </si>
  <si>
    <t>1-2-702</t>
  </si>
  <si>
    <t>王程復</t>
  </si>
  <si>
    <t>130602199108262711</t>
  </si>
  <si>
    <t>房041</t>
  </si>
  <si>
    <t>1-2-703</t>
  </si>
  <si>
    <t>房042</t>
  </si>
  <si>
    <t>1-1-1101</t>
  </si>
  <si>
    <t>张继云</t>
  </si>
  <si>
    <t>130602196605020947</t>
  </si>
  <si>
    <t>房043</t>
  </si>
  <si>
    <t>2-1-102</t>
  </si>
  <si>
    <t>张晋河</t>
  </si>
  <si>
    <t>130602197305242710</t>
  </si>
  <si>
    <t>房044</t>
  </si>
  <si>
    <t>1-2-101</t>
  </si>
  <si>
    <t>高辉</t>
  </si>
  <si>
    <t>130602197911232715</t>
  </si>
  <si>
    <t>房045</t>
  </si>
  <si>
    <t>1-2-1302</t>
  </si>
  <si>
    <t>卢俊杰</t>
  </si>
  <si>
    <t>130602198310292733</t>
  </si>
  <si>
    <t>房046</t>
  </si>
  <si>
    <t>1-1-1401</t>
  </si>
  <si>
    <t>张鹤王朦</t>
  </si>
  <si>
    <t>130602198411122717 130629198406250028</t>
  </si>
  <si>
    <t>13903124425+ 13903126531</t>
  </si>
  <si>
    <t>房047</t>
  </si>
  <si>
    <t>1-1-1402</t>
  </si>
  <si>
    <t>张鹤</t>
  </si>
  <si>
    <t>130602198411122717</t>
  </si>
  <si>
    <t>13903124425+</t>
  </si>
  <si>
    <t>房048</t>
  </si>
  <si>
    <t>1-2-1802</t>
  </si>
  <si>
    <t>郎天运</t>
  </si>
  <si>
    <t>13060219980330272X</t>
  </si>
  <si>
    <t>房049</t>
  </si>
  <si>
    <t>1-2-2002</t>
  </si>
  <si>
    <t>张金梅</t>
  </si>
  <si>
    <t>130602197909022727</t>
  </si>
  <si>
    <t>房050</t>
  </si>
  <si>
    <t>1-2-1501</t>
  </si>
  <si>
    <t>张硕张文青</t>
  </si>
  <si>
    <t>130602197210210919 130602197307071820</t>
  </si>
  <si>
    <t>13032078045 18131254639</t>
  </si>
  <si>
    <t>房051</t>
  </si>
  <si>
    <t>1-2-2102</t>
  </si>
  <si>
    <t>杨泽原</t>
  </si>
  <si>
    <t>130602199810112713</t>
  </si>
  <si>
    <t>房052</t>
  </si>
  <si>
    <t>1-2-1003</t>
  </si>
  <si>
    <t>李永红</t>
  </si>
  <si>
    <t>130602198002172721</t>
  </si>
  <si>
    <t>房053</t>
  </si>
  <si>
    <t>2-2-101</t>
  </si>
  <si>
    <t>王中秋王建国薛秀芬</t>
  </si>
  <si>
    <t>13060519591022211X 130602196307292725 130605195003012119</t>
  </si>
  <si>
    <t>13733374239 18931206609 15194893271</t>
  </si>
  <si>
    <t>房054</t>
  </si>
  <si>
    <t>1-2-1403</t>
  </si>
  <si>
    <t>窦强王圆圆</t>
  </si>
  <si>
    <t>130602199111152716 130637199303292748</t>
  </si>
  <si>
    <t>18003127223 13383028525</t>
  </si>
  <si>
    <t>房055</t>
  </si>
  <si>
    <t>1-1-703</t>
  </si>
  <si>
    <t>窦治国</t>
  </si>
  <si>
    <t>130602197801152730</t>
  </si>
  <si>
    <t>房056</t>
  </si>
  <si>
    <t>1-1-1602</t>
  </si>
  <si>
    <t>高文玲</t>
  </si>
  <si>
    <t>132421197210291368</t>
  </si>
  <si>
    <t>房057</t>
  </si>
  <si>
    <t>1-2-1103</t>
  </si>
  <si>
    <t>董乃宸</t>
  </si>
  <si>
    <t>130602199710010912</t>
  </si>
  <si>
    <t>房058</t>
  </si>
  <si>
    <t>1-2-103</t>
  </si>
  <si>
    <t>张喜元</t>
  </si>
  <si>
    <t>130602198312302712</t>
  </si>
  <si>
    <t>房059</t>
  </si>
  <si>
    <t>1-1-101</t>
  </si>
  <si>
    <t>卢宁</t>
  </si>
  <si>
    <t>130602197803202746</t>
  </si>
  <si>
    <t>房060</t>
  </si>
  <si>
    <t>1-1-1801</t>
  </si>
  <si>
    <t>徐芳</t>
  </si>
  <si>
    <t>130602199301102744</t>
  </si>
  <si>
    <t>房061</t>
  </si>
  <si>
    <t>1-1-1902</t>
  </si>
  <si>
    <t>张浩</t>
  </si>
  <si>
    <t>130602198311182712</t>
  </si>
  <si>
    <t>房062</t>
  </si>
  <si>
    <t>1-1-1901</t>
  </si>
  <si>
    <t>房063</t>
  </si>
  <si>
    <t>2-1-101</t>
  </si>
  <si>
    <t>薛凯继李志蕊</t>
  </si>
  <si>
    <t>130621199204034515 130604199301171523</t>
  </si>
  <si>
    <t>15333321999 13223209099</t>
  </si>
  <si>
    <t>房064</t>
  </si>
  <si>
    <t>1-2-2003</t>
  </si>
  <si>
    <t>连松松</t>
  </si>
  <si>
    <t>130602198708272716</t>
  </si>
  <si>
    <t>房065</t>
  </si>
  <si>
    <t>1-1-2101</t>
  </si>
  <si>
    <t>于辉</t>
  </si>
  <si>
    <t>130602197806222718</t>
  </si>
  <si>
    <t>房066</t>
  </si>
  <si>
    <t>1-2-1803</t>
  </si>
  <si>
    <t>于洋王伟伟</t>
  </si>
  <si>
    <t>130602198710202717 13062219870711106X</t>
  </si>
  <si>
    <t>15303121231 13331233553</t>
  </si>
  <si>
    <t>房067</t>
  </si>
  <si>
    <t>1-1-803</t>
  </si>
  <si>
    <t>张凤花</t>
  </si>
  <si>
    <t>130605194510262126</t>
  </si>
  <si>
    <t>房068</t>
  </si>
  <si>
    <t>1-2-701</t>
  </si>
  <si>
    <t>高立民</t>
  </si>
  <si>
    <t>130602196905062719</t>
  </si>
  <si>
    <t>房069</t>
  </si>
  <si>
    <t>1-2-2103</t>
  </si>
  <si>
    <t>苑君明王凤海</t>
  </si>
  <si>
    <t>132421196110163364 130406195409230613</t>
  </si>
  <si>
    <t>13933297139 19833910092</t>
  </si>
  <si>
    <t>房070</t>
  </si>
  <si>
    <t>1-1-901</t>
  </si>
  <si>
    <t>张洋</t>
  </si>
  <si>
    <t>130602198402182718</t>
  </si>
  <si>
    <t>房071</t>
  </si>
  <si>
    <t>1-1-2001</t>
  </si>
  <si>
    <t>卢志川</t>
  </si>
  <si>
    <t>130602198709102735</t>
  </si>
  <si>
    <t>房072</t>
  </si>
  <si>
    <t>1-1-2002</t>
  </si>
  <si>
    <t>宫秀敏</t>
  </si>
  <si>
    <t>130605196109062127</t>
  </si>
  <si>
    <t>13930297659+</t>
  </si>
  <si>
    <t>房073</t>
  </si>
  <si>
    <t>1-1-2201</t>
  </si>
  <si>
    <t>卢新苗</t>
  </si>
  <si>
    <t>130602198306192721</t>
  </si>
  <si>
    <t>13582073246+</t>
  </si>
  <si>
    <t>房074</t>
  </si>
  <si>
    <t>1-1-1001</t>
  </si>
  <si>
    <t>马泽成</t>
  </si>
  <si>
    <t>130602199806170275</t>
  </si>
  <si>
    <t>房075</t>
  </si>
  <si>
    <t>1-2-2202</t>
  </si>
  <si>
    <t>张进喜</t>
  </si>
  <si>
    <t>130602196108110933</t>
  </si>
  <si>
    <t>房076</t>
  </si>
  <si>
    <t>1-1-2003</t>
  </si>
  <si>
    <t>卢亚萍</t>
  </si>
  <si>
    <t>130602199503032721</t>
  </si>
  <si>
    <t>房077</t>
  </si>
  <si>
    <t>1-1-801</t>
  </si>
  <si>
    <t>殷彬</t>
  </si>
  <si>
    <t>130602198001201519</t>
  </si>
  <si>
    <t>房078</t>
  </si>
  <si>
    <t>1-1-2301</t>
  </si>
  <si>
    <t>卢彬</t>
  </si>
  <si>
    <t>130602198005302720</t>
  </si>
  <si>
    <t>房079</t>
  </si>
  <si>
    <t>1-2-2203</t>
  </si>
  <si>
    <t>卢娜</t>
  </si>
  <si>
    <t>130602197610022722</t>
  </si>
  <si>
    <t>房080</t>
  </si>
  <si>
    <t>1-2-803</t>
  </si>
  <si>
    <t>卢东梅</t>
  </si>
  <si>
    <t>130602197905272729</t>
  </si>
  <si>
    <t>房081</t>
  </si>
  <si>
    <t>1-2-503</t>
  </si>
  <si>
    <t>申立新</t>
  </si>
  <si>
    <t>130605196701042125</t>
  </si>
  <si>
    <t>房082</t>
  </si>
  <si>
    <t>1-2-2403</t>
  </si>
  <si>
    <t>刘冀</t>
  </si>
  <si>
    <t>130602196207290327</t>
  </si>
  <si>
    <t>房083</t>
  </si>
  <si>
    <t>2-1-401</t>
  </si>
  <si>
    <t>王国强</t>
  </si>
  <si>
    <t>130605197107242110</t>
  </si>
  <si>
    <t>房084</t>
  </si>
  <si>
    <t>4-1-201</t>
  </si>
  <si>
    <t>葛林</t>
  </si>
  <si>
    <t>130102197906152131</t>
  </si>
  <si>
    <t>房085</t>
  </si>
  <si>
    <t>1-1-1702</t>
  </si>
  <si>
    <t>薛菲</t>
  </si>
  <si>
    <t>13060219881225274X</t>
  </si>
  <si>
    <t>房086</t>
  </si>
  <si>
    <t>2-2-102</t>
  </si>
  <si>
    <t>王松</t>
  </si>
  <si>
    <t>130602199009142714</t>
  </si>
  <si>
    <t>房087</t>
  </si>
  <si>
    <t>1-2-303</t>
  </si>
  <si>
    <t>王振清</t>
  </si>
  <si>
    <t>130605196603102112</t>
  </si>
  <si>
    <t>13722950550+</t>
  </si>
  <si>
    <t>房088</t>
  </si>
  <si>
    <t>1-1-1303</t>
  </si>
  <si>
    <t>卢志宾</t>
  </si>
  <si>
    <t>130602197911052714</t>
  </si>
  <si>
    <t>房089</t>
  </si>
  <si>
    <t>1-1-1502</t>
  </si>
  <si>
    <t>刘新君</t>
  </si>
  <si>
    <t>130621197107153927</t>
  </si>
  <si>
    <t>房090</t>
  </si>
  <si>
    <t>1-1-2401</t>
  </si>
  <si>
    <t>张立军</t>
  </si>
  <si>
    <t>130603196112101219</t>
  </si>
  <si>
    <t>房091</t>
  </si>
  <si>
    <t>1-1-501</t>
  </si>
  <si>
    <t>宫进坡</t>
  </si>
  <si>
    <t>130634196904282219</t>
  </si>
  <si>
    <t>房092</t>
  </si>
  <si>
    <t>1-1-601</t>
  </si>
  <si>
    <t>杨君</t>
  </si>
  <si>
    <t>130631198704011625</t>
  </si>
  <si>
    <t>房093</t>
  </si>
  <si>
    <t>1-2-2101</t>
  </si>
  <si>
    <t>李哲</t>
  </si>
  <si>
    <t>130604197407110025</t>
  </si>
  <si>
    <t>房094</t>
  </si>
  <si>
    <t>3-1-402</t>
  </si>
  <si>
    <t>张建军</t>
  </si>
  <si>
    <t>130603197102171234</t>
  </si>
  <si>
    <t>房095</t>
  </si>
  <si>
    <t>1-2-601</t>
  </si>
  <si>
    <t>马超</t>
  </si>
  <si>
    <t>130602198206101511</t>
  </si>
  <si>
    <t>房96</t>
  </si>
  <si>
    <t>1-2-901</t>
  </si>
  <si>
    <t>卢翠玲</t>
  </si>
  <si>
    <t>130605195611042127</t>
  </si>
  <si>
    <t>房097</t>
  </si>
  <si>
    <t>2-2-1002</t>
  </si>
  <si>
    <t>张焕生</t>
  </si>
  <si>
    <t>130602197211192724</t>
  </si>
  <si>
    <t>房098</t>
  </si>
  <si>
    <t>1-2-2201</t>
  </si>
  <si>
    <t>李蕊</t>
  </si>
  <si>
    <t>130604197802260023</t>
  </si>
  <si>
    <t>房099</t>
  </si>
  <si>
    <t>1-2-1101</t>
  </si>
  <si>
    <t>陈瑞琴</t>
  </si>
  <si>
    <t>13060519630929212X</t>
  </si>
  <si>
    <t>房100</t>
  </si>
  <si>
    <t>1-2-801</t>
  </si>
  <si>
    <t>卢喜清</t>
  </si>
  <si>
    <t>130605197003032127</t>
  </si>
  <si>
    <t>房101</t>
  </si>
  <si>
    <t>5-2-201</t>
  </si>
  <si>
    <t>连秀兰</t>
  </si>
  <si>
    <t>130605194503122141</t>
  </si>
  <si>
    <t>房102</t>
  </si>
  <si>
    <t>1-1-1002</t>
  </si>
  <si>
    <t>王海涛</t>
  </si>
  <si>
    <t>130602199803262713</t>
  </si>
  <si>
    <t>房103</t>
  </si>
  <si>
    <t>1-1-701</t>
  </si>
  <si>
    <t>高连忠</t>
  </si>
  <si>
    <t>130602196807042730</t>
  </si>
  <si>
    <t>房104</t>
  </si>
  <si>
    <t>1-2-802</t>
  </si>
  <si>
    <t>卢飞</t>
  </si>
  <si>
    <t>130602198008022716</t>
  </si>
  <si>
    <t>房105</t>
  </si>
  <si>
    <t>4-1-202</t>
  </si>
  <si>
    <t>张乾</t>
  </si>
  <si>
    <t>130602198901292719</t>
  </si>
  <si>
    <t>房106</t>
  </si>
  <si>
    <t>1-1-2403</t>
  </si>
  <si>
    <t>房107</t>
  </si>
  <si>
    <t>1-1-1202</t>
  </si>
  <si>
    <t>杨海生</t>
  </si>
  <si>
    <t>130602197706232716</t>
  </si>
  <si>
    <t>房108</t>
  </si>
  <si>
    <t>2-2-703</t>
  </si>
  <si>
    <t>张丰洋</t>
  </si>
  <si>
    <t>130602198703102718</t>
  </si>
  <si>
    <t>房109</t>
  </si>
  <si>
    <t>1-2-403</t>
  </si>
  <si>
    <t>徐帅</t>
  </si>
  <si>
    <t>130602198711211519</t>
  </si>
  <si>
    <t>房110</t>
  </si>
  <si>
    <t>1-1-401</t>
  </si>
  <si>
    <t>李康</t>
  </si>
  <si>
    <t>13060219840713271X</t>
  </si>
  <si>
    <t>房111</t>
  </si>
  <si>
    <t>2-1-701</t>
  </si>
  <si>
    <t>田磊陈妍妍</t>
  </si>
  <si>
    <t>130636198610182812  130636198912061725</t>
  </si>
  <si>
    <t>15531209515  15131250001</t>
  </si>
  <si>
    <t>房112</t>
  </si>
  <si>
    <t>2-2-603</t>
  </si>
  <si>
    <t>胡亚莉</t>
  </si>
  <si>
    <t>130684197810144761</t>
  </si>
  <si>
    <t>房113</t>
  </si>
  <si>
    <t>1-1-1703</t>
  </si>
  <si>
    <t>卢志勇</t>
  </si>
  <si>
    <t>130602197709252712</t>
  </si>
  <si>
    <t>房114</t>
  </si>
  <si>
    <t>5-2-203</t>
  </si>
  <si>
    <t>高秋花</t>
  </si>
  <si>
    <t>130602197304022724</t>
  </si>
  <si>
    <t>房115</t>
  </si>
  <si>
    <t>2-1-501</t>
  </si>
  <si>
    <t>马放王瑞昌</t>
  </si>
  <si>
    <t>130602197705182120 130602200511102115</t>
  </si>
  <si>
    <t>房116</t>
  </si>
  <si>
    <t>1-1-503</t>
  </si>
  <si>
    <t>陈艳超</t>
  </si>
  <si>
    <t>130602197907192714</t>
  </si>
  <si>
    <t>房117</t>
  </si>
  <si>
    <t>1-2-501</t>
  </si>
  <si>
    <t>陈艳宁</t>
  </si>
  <si>
    <t>130602198206022717</t>
  </si>
  <si>
    <t>房118</t>
  </si>
  <si>
    <t>1-1-301</t>
  </si>
  <si>
    <t>王丽</t>
  </si>
  <si>
    <t>130602198702231526</t>
  </si>
  <si>
    <t>房119</t>
  </si>
  <si>
    <t>1-1-903</t>
  </si>
  <si>
    <t>卢晓明</t>
  </si>
  <si>
    <t>130602198107212718</t>
  </si>
  <si>
    <t>房120</t>
  </si>
  <si>
    <t>1-1-1103</t>
  </si>
  <si>
    <t>王玉春</t>
  </si>
  <si>
    <t>130602196902272745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</si>
</sst>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0" fillId="0" borderId="0" applyBorder="0">
      <protection locked="0"/>
    </xf>
    <xf numFmtId="0" fontId="0" fillId="0" borderId="0" applyBorder="0"/>
    <xf numFmtId="0" fontId="8" fillId="0" borderId="0" applyBorder="0">
      <alignment vertical="center"/>
    </xf>
    <xf numFmtId="0" fontId="0" fillId="0" borderId="0" applyBorder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49" fontId="2" fillId="0" borderId="1" xfId="51" applyNumberFormat="1" applyFont="1" applyBorder="1" applyAlignment="1">
      <alignment horizontal="center" vertical="center" wrapText="1"/>
    </xf>
    <xf numFmtId="0" fontId="8" fillId="0" borderId="1" xfId="52" applyFont="1" applyBorder="1" applyAlignment="1" applyProtection="1">
      <alignment horizontal="center" vertical="center" wrapText="1"/>
    </xf>
    <xf numFmtId="49" fontId="8" fillId="0" borderId="1" xfId="52" applyNumberFormat="1" applyFont="1" applyBorder="1" applyAlignment="1" applyProtection="1">
      <alignment horizontal="center" vertical="center" wrapText="1"/>
    </xf>
    <xf numFmtId="0" fontId="2" fillId="0" borderId="1" xfId="53" applyFont="1" applyBorder="1" applyAlignment="1">
      <alignment horizontal="center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2" fillId="3" borderId="1" xfId="51" applyFont="1" applyFill="1" applyBorder="1" applyAlignment="1">
      <alignment horizontal="center" vertical="center" wrapText="1"/>
    </xf>
    <xf numFmtId="49" fontId="2" fillId="3" borderId="1" xfId="51" applyNumberFormat="1" applyFont="1" applyFill="1" applyBorder="1" applyAlignment="1">
      <alignment horizontal="center" vertical="center" wrapText="1"/>
    </xf>
    <xf numFmtId="0" fontId="8" fillId="0" borderId="1" xfId="54" applyFont="1" applyBorder="1" applyAlignment="1">
      <alignment horizontal="center" vertical="center" wrapText="1"/>
    </xf>
    <xf numFmtId="49" fontId="8" fillId="0" borderId="1" xfId="54" applyNumberFormat="1" applyFont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8" fillId="0" borderId="1" xfId="55" applyFont="1" applyBorder="1" applyAlignment="1">
      <alignment horizontal="center" vertical="center" wrapText="1"/>
    </xf>
    <xf numFmtId="49" fontId="2" fillId="0" borderId="1" xfId="55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0" borderId="1" xfId="55" applyNumberFormat="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 4" xfId="50"/>
    <cellStyle name="常规 2" xfId="51"/>
    <cellStyle name="常规 2 5" xfId="52"/>
    <cellStyle name="常规 4" xfId="53"/>
    <cellStyle name="常规 6" xfId="54"/>
    <cellStyle name="常规 2 2" xfId="55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22"/>
  <sheetViews>
    <sheetView tabSelected="1" workbookViewId="0">
      <pane ySplit="2" topLeftCell="A3" activePane="bottomLeft" state="frozen"/>
      <selection/>
      <selection pane="bottomLeft" activeCell="T25" sqref="T25"/>
    </sheetView>
  </sheetViews>
  <sheetFormatPr defaultColWidth="14.375" defaultRowHeight="18.75"/>
  <cols>
    <col min="1" max="1" width="2.75" style="3" customWidth="1"/>
    <col min="2" max="2" width="7" style="3" customWidth="1"/>
    <col min="3" max="4" width="4.875" style="3" customWidth="1"/>
    <col min="5" max="5" width="7.375" style="4" customWidth="1"/>
    <col min="6" max="6" width="5.625" style="1" customWidth="1"/>
    <col min="7" max="7" width="9.875" style="1" customWidth="1"/>
    <col min="8" max="8" width="13.75" style="1" customWidth="1"/>
    <col min="9" max="9" width="13.25" style="1" customWidth="1" outlineLevel="1"/>
    <col min="10" max="10" width="12.625" style="5" customWidth="1" outlineLevel="1"/>
    <col min="11" max="11" width="9.875" style="5" customWidth="1" outlineLevel="1"/>
    <col min="12" max="12" width="9.125" style="5" customWidth="1"/>
    <col min="13" max="13" width="8.375" style="5" customWidth="1"/>
    <col min="14" max="14" width="7.375" style="6" customWidth="1"/>
    <col min="15" max="15" width="6.375" style="7" customWidth="1"/>
    <col min="16" max="16" width="11.25" style="7" customWidth="1"/>
    <col min="17" max="17" width="13.375" style="8" customWidth="1"/>
    <col min="18" max="18" width="8.125" style="1" customWidth="1"/>
    <col min="19" max="19" width="13.5" style="9" customWidth="1"/>
    <col min="20" max="20" width="15.5" style="1" customWidth="1"/>
    <col min="21" max="21" width="11.5" style="5" customWidth="1"/>
    <col min="22" max="22" width="13.375" style="5" customWidth="1"/>
    <col min="23" max="23" width="11.25" style="9" customWidth="1"/>
    <col min="24" max="24" width="26" style="10" customWidth="1"/>
    <col min="25" max="25" width="7.125" style="1" customWidth="1"/>
  </cols>
  <sheetData>
    <row r="1" s="1" customFormat="1" ht="20.25" spans="1: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40"/>
      <c r="K1" s="40"/>
      <c r="L1" s="40"/>
      <c r="M1" s="40"/>
      <c r="N1" s="40"/>
      <c r="O1" s="11"/>
      <c r="P1" s="11"/>
      <c r="Q1" s="40"/>
      <c r="R1" s="11"/>
      <c r="S1" s="11"/>
      <c r="T1" s="11"/>
      <c r="U1" s="40"/>
      <c r="V1" s="40"/>
      <c r="W1" s="45"/>
      <c r="X1" s="46">
        <v>8053</v>
      </c>
      <c r="Y1" s="57">
        <v>8779</v>
      </c>
    </row>
    <row r="2" ht="28.5" spans="1:24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3</v>
      </c>
      <c r="G2" s="14" t="s">
        <v>6</v>
      </c>
      <c r="H2" s="15" t="s">
        <v>7</v>
      </c>
      <c r="I2" s="14" t="s">
        <v>8</v>
      </c>
      <c r="J2" s="14" t="s">
        <v>9</v>
      </c>
      <c r="K2" s="14" t="s">
        <v>10</v>
      </c>
      <c r="L2" s="15" t="s">
        <v>11</v>
      </c>
      <c r="M2" s="15" t="s">
        <v>12</v>
      </c>
      <c r="N2" s="41" t="s">
        <v>13</v>
      </c>
      <c r="O2" s="41" t="s">
        <v>14</v>
      </c>
      <c r="P2" s="41" t="s">
        <v>15</v>
      </c>
      <c r="Q2" s="47" t="s">
        <v>16</v>
      </c>
      <c r="R2" s="15" t="s">
        <v>17</v>
      </c>
      <c r="S2" s="48" t="s">
        <v>18</v>
      </c>
      <c r="T2" s="15" t="s">
        <v>19</v>
      </c>
      <c r="U2" s="15" t="s">
        <v>20</v>
      </c>
      <c r="V2" s="15" t="s">
        <v>21</v>
      </c>
      <c r="W2" s="48" t="s">
        <v>22</v>
      </c>
      <c r="X2" s="49"/>
    </row>
    <row r="3" s="2" customFormat="1" ht="54" spans="1:25">
      <c r="A3" s="16">
        <v>1</v>
      </c>
      <c r="B3" s="16">
        <v>2</v>
      </c>
      <c r="C3" s="16">
        <v>12</v>
      </c>
      <c r="D3" s="16">
        <v>1</v>
      </c>
      <c r="E3" s="17" t="s">
        <v>23</v>
      </c>
      <c r="F3" s="16">
        <v>12</v>
      </c>
      <c r="G3" s="16" t="s">
        <v>24</v>
      </c>
      <c r="H3" s="18" t="s">
        <v>25</v>
      </c>
      <c r="I3" s="16" t="s">
        <v>26</v>
      </c>
      <c r="J3" s="16" t="s">
        <v>27</v>
      </c>
      <c r="K3" s="16">
        <v>56.41</v>
      </c>
      <c r="L3" s="42">
        <v>85.21</v>
      </c>
      <c r="M3" s="43">
        <f>ROUND(L3*0.87,2)*12</f>
        <v>889.56</v>
      </c>
      <c r="N3" s="44">
        <f>ROUND(L3*0.35,2)*12</f>
        <v>357.84</v>
      </c>
      <c r="O3" s="44">
        <v>30</v>
      </c>
      <c r="P3" s="44">
        <f>ROUND(L3*0.06,2)*12</f>
        <v>61.32</v>
      </c>
      <c r="Q3" s="50">
        <f>M3+N3+O3+P3</f>
        <v>1338.72</v>
      </c>
      <c r="R3" s="51"/>
      <c r="S3" s="52">
        <f>Q3+R3</f>
        <v>1338.72</v>
      </c>
      <c r="T3" s="53">
        <f t="shared" ref="T3:T66" si="0">L3-K3</f>
        <v>28.8</v>
      </c>
      <c r="U3" s="53">
        <f t="shared" ref="U3:U65" si="1">ROUND(T3*8053,2)</f>
        <v>231926.4</v>
      </c>
      <c r="V3" s="53">
        <f>ROUND(L3*130,0)</f>
        <v>11077</v>
      </c>
      <c r="W3" s="52">
        <f>S3+U3+V3</f>
        <v>244342.12</v>
      </c>
      <c r="X3" s="54"/>
      <c r="Y3" s="5"/>
    </row>
    <row r="4" ht="27" spans="1:24">
      <c r="A4" s="19">
        <v>1</v>
      </c>
      <c r="B4" s="19">
        <v>1</v>
      </c>
      <c r="C4" s="19">
        <v>12</v>
      </c>
      <c r="D4" s="19">
        <v>1</v>
      </c>
      <c r="E4" s="20" t="s">
        <v>28</v>
      </c>
      <c r="F4" s="19">
        <v>12</v>
      </c>
      <c r="G4" s="19" t="s">
        <v>29</v>
      </c>
      <c r="H4" s="21" t="s">
        <v>30</v>
      </c>
      <c r="I4" s="60" t="s">
        <v>31</v>
      </c>
      <c r="J4" s="16">
        <v>15901555996</v>
      </c>
      <c r="K4" s="16">
        <v>120.67</v>
      </c>
      <c r="L4" s="42">
        <v>131.13</v>
      </c>
      <c r="M4" s="43">
        <f>ROUND(L4*0.87,2)*12</f>
        <v>1368.96</v>
      </c>
      <c r="N4" s="44">
        <f>ROUND(L4*0.35,2)*12</f>
        <v>550.8</v>
      </c>
      <c r="O4" s="44">
        <v>30</v>
      </c>
      <c r="P4" s="44">
        <f>ROUND(L4*0.06,2)*12</f>
        <v>94.44</v>
      </c>
      <c r="Q4" s="50">
        <f>M4+N4+O4+P4</f>
        <v>2044.2</v>
      </c>
      <c r="R4" s="51"/>
      <c r="S4" s="52">
        <f>Q4+R4</f>
        <v>2044.2</v>
      </c>
      <c r="T4" s="55">
        <f t="shared" si="0"/>
        <v>10.46</v>
      </c>
      <c r="U4" s="53">
        <f t="shared" si="1"/>
        <v>84234.38</v>
      </c>
      <c r="V4" s="53">
        <f>ROUND(L4*130,0)</f>
        <v>17047</v>
      </c>
      <c r="W4" s="52">
        <f t="shared" ref="W3:W24" si="2">S4+U4+V4</f>
        <v>103325.58</v>
      </c>
      <c r="X4" s="49"/>
    </row>
    <row r="5" ht="27" spans="1:24">
      <c r="A5" s="19">
        <v>1</v>
      </c>
      <c r="B5" s="19">
        <v>1</v>
      </c>
      <c r="C5" s="19">
        <v>13</v>
      </c>
      <c r="D5" s="19">
        <v>1</v>
      </c>
      <c r="E5" s="22" t="s">
        <v>32</v>
      </c>
      <c r="F5" s="19">
        <v>13</v>
      </c>
      <c r="G5" s="19" t="s">
        <v>33</v>
      </c>
      <c r="H5" s="23" t="s">
        <v>34</v>
      </c>
      <c r="I5" s="60" t="s">
        <v>35</v>
      </c>
      <c r="J5" s="16">
        <v>13930823622</v>
      </c>
      <c r="K5" s="16">
        <v>107.83</v>
      </c>
      <c r="L5" s="42">
        <v>131.13</v>
      </c>
      <c r="M5" s="43">
        <f>ROUND(L5*0.87,2)*12</f>
        <v>1368.96</v>
      </c>
      <c r="N5" s="44">
        <f>ROUND(L5*0.35,2)*12</f>
        <v>550.8</v>
      </c>
      <c r="O5" s="44">
        <v>30</v>
      </c>
      <c r="P5" s="44">
        <f>ROUND(L5*0.06,2)*12</f>
        <v>94.44</v>
      </c>
      <c r="Q5" s="50">
        <f>M5+N5+O5+P5</f>
        <v>2044.2</v>
      </c>
      <c r="R5" s="51"/>
      <c r="S5" s="52">
        <f>Q5+R5</f>
        <v>2044.2</v>
      </c>
      <c r="T5" s="55">
        <f t="shared" si="0"/>
        <v>23.3</v>
      </c>
      <c r="U5" s="53">
        <f t="shared" si="1"/>
        <v>187634.9</v>
      </c>
      <c r="V5" s="53">
        <f>ROUND(L5*130,0)</f>
        <v>17047</v>
      </c>
      <c r="W5" s="52">
        <f t="shared" si="2"/>
        <v>206726.1</v>
      </c>
      <c r="X5" s="49"/>
    </row>
    <row r="6" ht="27" spans="1:24">
      <c r="A6" s="19">
        <v>1</v>
      </c>
      <c r="B6" s="19">
        <v>2</v>
      </c>
      <c r="C6" s="19">
        <v>12</v>
      </c>
      <c r="D6" s="19">
        <v>2</v>
      </c>
      <c r="E6" s="24" t="s">
        <v>36</v>
      </c>
      <c r="F6" s="19">
        <v>12</v>
      </c>
      <c r="G6" s="19" t="s">
        <v>37</v>
      </c>
      <c r="H6" s="23" t="s">
        <v>38</v>
      </c>
      <c r="I6" s="19" t="s">
        <v>39</v>
      </c>
      <c r="J6" s="16">
        <v>15188797896</v>
      </c>
      <c r="K6" s="16">
        <v>53.63</v>
      </c>
      <c r="L6" s="42">
        <v>86.95</v>
      </c>
      <c r="M6" s="43">
        <f t="shared" ref="M6:M69" si="3">ROUND(L6*0.87,2)*12</f>
        <v>907.8</v>
      </c>
      <c r="N6" s="44">
        <f>ROUND(L6*0.35,2)*12</f>
        <v>365.16</v>
      </c>
      <c r="O6" s="44">
        <v>30</v>
      </c>
      <c r="P6" s="44">
        <f>ROUND(L6*0.06,2)*12</f>
        <v>62.64</v>
      </c>
      <c r="Q6" s="50">
        <f t="shared" ref="Q6:Q69" si="4">M6+N6+O6+P6</f>
        <v>1365.6</v>
      </c>
      <c r="R6" s="51"/>
      <c r="S6" s="52">
        <f t="shared" ref="S6:S69" si="5">Q6+R6</f>
        <v>1365.6</v>
      </c>
      <c r="T6" s="55">
        <f t="shared" si="0"/>
        <v>33.32</v>
      </c>
      <c r="U6" s="53">
        <f t="shared" si="1"/>
        <v>268325.96</v>
      </c>
      <c r="V6" s="53">
        <f t="shared" ref="V6:V69" si="6">ROUND(L6*130,0)</f>
        <v>11304</v>
      </c>
      <c r="W6" s="52">
        <f t="shared" si="2"/>
        <v>280995.56</v>
      </c>
      <c r="X6" s="49"/>
    </row>
    <row r="7" ht="27" spans="1:24">
      <c r="A7" s="19">
        <v>1</v>
      </c>
      <c r="B7" s="19">
        <v>2</v>
      </c>
      <c r="C7" s="19">
        <v>1</v>
      </c>
      <c r="D7" s="19">
        <v>2</v>
      </c>
      <c r="E7" s="22" t="s">
        <v>40</v>
      </c>
      <c r="F7" s="19">
        <v>1</v>
      </c>
      <c r="G7" s="19" t="s">
        <v>41</v>
      </c>
      <c r="H7" s="23" t="s">
        <v>42</v>
      </c>
      <c r="I7" s="60" t="s">
        <v>43</v>
      </c>
      <c r="J7" s="16">
        <v>15103127371</v>
      </c>
      <c r="K7" s="16">
        <v>53.63</v>
      </c>
      <c r="L7" s="42">
        <v>86.95</v>
      </c>
      <c r="M7" s="43">
        <f t="shared" si="3"/>
        <v>907.8</v>
      </c>
      <c r="N7" s="44">
        <f>ROUND(L7*0.3,2)*12</f>
        <v>313.08</v>
      </c>
      <c r="O7" s="44">
        <v>30</v>
      </c>
      <c r="P7" s="44"/>
      <c r="Q7" s="50">
        <f t="shared" si="4"/>
        <v>1250.88</v>
      </c>
      <c r="R7" s="51"/>
      <c r="S7" s="52">
        <f t="shared" si="5"/>
        <v>1250.88</v>
      </c>
      <c r="T7" s="55">
        <f t="shared" si="0"/>
        <v>33.32</v>
      </c>
      <c r="U7" s="53">
        <f t="shared" si="1"/>
        <v>268325.96</v>
      </c>
      <c r="V7" s="53">
        <f t="shared" si="6"/>
        <v>11304</v>
      </c>
      <c r="W7" s="52">
        <f t="shared" si="2"/>
        <v>280880.84</v>
      </c>
      <c r="X7" s="49"/>
    </row>
    <row r="8" ht="27" spans="1:24">
      <c r="A8" s="19">
        <v>1</v>
      </c>
      <c r="B8" s="19">
        <v>1</v>
      </c>
      <c r="C8" s="19">
        <v>1</v>
      </c>
      <c r="D8" s="19">
        <v>3</v>
      </c>
      <c r="E8" s="25" t="s">
        <v>44</v>
      </c>
      <c r="F8" s="19">
        <v>1</v>
      </c>
      <c r="G8" s="19" t="s">
        <v>45</v>
      </c>
      <c r="H8" s="21" t="s">
        <v>46</v>
      </c>
      <c r="I8" s="19" t="s">
        <v>47</v>
      </c>
      <c r="J8" s="16">
        <v>13373226849</v>
      </c>
      <c r="K8" s="16">
        <v>53.63</v>
      </c>
      <c r="L8" s="42">
        <v>85.21</v>
      </c>
      <c r="M8" s="43">
        <f t="shared" si="3"/>
        <v>889.56</v>
      </c>
      <c r="N8" s="44">
        <f>ROUND(L8*0.3,2)*12</f>
        <v>306.72</v>
      </c>
      <c r="O8" s="44">
        <v>30</v>
      </c>
      <c r="P8" s="44"/>
      <c r="Q8" s="50">
        <f t="shared" si="4"/>
        <v>1226.28</v>
      </c>
      <c r="R8" s="51"/>
      <c r="S8" s="52">
        <f t="shared" si="5"/>
        <v>1226.28</v>
      </c>
      <c r="T8" s="55">
        <f t="shared" si="0"/>
        <v>31.58</v>
      </c>
      <c r="U8" s="53">
        <f t="shared" si="1"/>
        <v>254313.74</v>
      </c>
      <c r="V8" s="53">
        <f t="shared" si="6"/>
        <v>11077</v>
      </c>
      <c r="W8" s="52">
        <f t="shared" si="2"/>
        <v>266617.02</v>
      </c>
      <c r="X8" s="49"/>
    </row>
    <row r="9" ht="27" spans="1:24">
      <c r="A9" s="19">
        <v>1</v>
      </c>
      <c r="B9" s="19">
        <v>1</v>
      </c>
      <c r="C9" s="19">
        <v>16</v>
      </c>
      <c r="D9" s="19">
        <v>3</v>
      </c>
      <c r="E9" s="26" t="s">
        <v>48</v>
      </c>
      <c r="F9" s="19">
        <v>16</v>
      </c>
      <c r="G9" s="19" t="s">
        <v>49</v>
      </c>
      <c r="H9" s="27" t="s">
        <v>46</v>
      </c>
      <c r="I9" s="19" t="s">
        <v>47</v>
      </c>
      <c r="J9" s="16">
        <v>13373226849</v>
      </c>
      <c r="K9" s="16">
        <v>56.41</v>
      </c>
      <c r="L9" s="42">
        <v>85.21</v>
      </c>
      <c r="M9" s="43">
        <f t="shared" si="3"/>
        <v>889.56</v>
      </c>
      <c r="N9" s="44">
        <f t="shared" ref="N9:N13" si="7">ROUND(L9*0.35,2)*12</f>
        <v>357.84</v>
      </c>
      <c r="O9" s="44">
        <v>30</v>
      </c>
      <c r="P9" s="44">
        <f t="shared" ref="P9:P13" si="8">ROUND(L9*0.06,2)*12</f>
        <v>61.32</v>
      </c>
      <c r="Q9" s="50">
        <f t="shared" si="4"/>
        <v>1338.72</v>
      </c>
      <c r="R9" s="51"/>
      <c r="S9" s="52">
        <f t="shared" si="5"/>
        <v>1338.72</v>
      </c>
      <c r="T9" s="55">
        <f t="shared" si="0"/>
        <v>28.8</v>
      </c>
      <c r="U9" s="53">
        <f t="shared" si="1"/>
        <v>231926.4</v>
      </c>
      <c r="V9" s="53">
        <f t="shared" si="6"/>
        <v>11077</v>
      </c>
      <c r="W9" s="52">
        <f t="shared" si="2"/>
        <v>244342.12</v>
      </c>
      <c r="X9" s="49"/>
    </row>
    <row r="10" ht="27" spans="1:24">
      <c r="A10" s="19">
        <v>1</v>
      </c>
      <c r="B10" s="19">
        <v>2</v>
      </c>
      <c r="C10" s="19">
        <v>19</v>
      </c>
      <c r="D10" s="19">
        <v>1</v>
      </c>
      <c r="E10" s="26" t="s">
        <v>50</v>
      </c>
      <c r="F10" s="19">
        <v>19</v>
      </c>
      <c r="G10" s="19" t="s">
        <v>51</v>
      </c>
      <c r="H10" s="27" t="s">
        <v>52</v>
      </c>
      <c r="I10" s="60" t="s">
        <v>53</v>
      </c>
      <c r="J10" s="16">
        <v>13903220359</v>
      </c>
      <c r="K10" s="16">
        <v>54.56</v>
      </c>
      <c r="L10" s="42">
        <v>85.21</v>
      </c>
      <c r="M10" s="43">
        <f t="shared" si="3"/>
        <v>889.56</v>
      </c>
      <c r="N10" s="44">
        <f t="shared" si="7"/>
        <v>357.84</v>
      </c>
      <c r="O10" s="44">
        <v>30</v>
      </c>
      <c r="P10" s="44">
        <f t="shared" si="8"/>
        <v>61.32</v>
      </c>
      <c r="Q10" s="50">
        <f t="shared" si="4"/>
        <v>1338.72</v>
      </c>
      <c r="R10" s="51"/>
      <c r="S10" s="52">
        <f t="shared" si="5"/>
        <v>1338.72</v>
      </c>
      <c r="T10" s="55">
        <f t="shared" si="0"/>
        <v>30.65</v>
      </c>
      <c r="U10" s="53">
        <f t="shared" si="1"/>
        <v>246824.45</v>
      </c>
      <c r="V10" s="53">
        <f t="shared" si="6"/>
        <v>11077</v>
      </c>
      <c r="W10" s="52">
        <f t="shared" si="2"/>
        <v>259240.17</v>
      </c>
      <c r="X10" s="49"/>
    </row>
    <row r="11" ht="27" spans="1:24">
      <c r="A11" s="19">
        <v>1</v>
      </c>
      <c r="B11" s="19">
        <v>1</v>
      </c>
      <c r="C11" s="19">
        <v>19</v>
      </c>
      <c r="D11" s="19">
        <v>3</v>
      </c>
      <c r="E11" s="26" t="s">
        <v>54</v>
      </c>
      <c r="F11" s="19">
        <v>19</v>
      </c>
      <c r="G11" s="19" t="s">
        <v>55</v>
      </c>
      <c r="H11" s="27" t="s">
        <v>56</v>
      </c>
      <c r="I11" s="60" t="s">
        <v>57</v>
      </c>
      <c r="J11" s="16">
        <v>13503326845</v>
      </c>
      <c r="K11" s="16">
        <v>54.56</v>
      </c>
      <c r="L11" s="42">
        <v>85.21</v>
      </c>
      <c r="M11" s="43">
        <f t="shared" si="3"/>
        <v>889.56</v>
      </c>
      <c r="N11" s="44">
        <f t="shared" si="7"/>
        <v>357.84</v>
      </c>
      <c r="O11" s="44">
        <v>30</v>
      </c>
      <c r="P11" s="44">
        <f t="shared" si="8"/>
        <v>61.32</v>
      </c>
      <c r="Q11" s="50">
        <f t="shared" si="4"/>
        <v>1338.72</v>
      </c>
      <c r="R11" s="51"/>
      <c r="S11" s="52">
        <f t="shared" si="5"/>
        <v>1338.72</v>
      </c>
      <c r="T11" s="55">
        <f t="shared" si="0"/>
        <v>30.65</v>
      </c>
      <c r="U11" s="53">
        <f t="shared" si="1"/>
        <v>246824.45</v>
      </c>
      <c r="V11" s="53">
        <f t="shared" si="6"/>
        <v>11077</v>
      </c>
      <c r="W11" s="52">
        <f t="shared" si="2"/>
        <v>259240.17</v>
      </c>
      <c r="X11" s="49"/>
    </row>
    <row r="12" ht="27" spans="1:24">
      <c r="A12" s="19">
        <v>1</v>
      </c>
      <c r="B12" s="19">
        <v>2</v>
      </c>
      <c r="C12" s="19">
        <v>15</v>
      </c>
      <c r="D12" s="19">
        <v>2</v>
      </c>
      <c r="E12" s="28" t="s">
        <v>58</v>
      </c>
      <c r="F12" s="19">
        <v>15</v>
      </c>
      <c r="G12" s="19" t="s">
        <v>59</v>
      </c>
      <c r="H12" s="29" t="s">
        <v>60</v>
      </c>
      <c r="I12" s="60" t="s">
        <v>61</v>
      </c>
      <c r="J12" s="16">
        <v>15230272702</v>
      </c>
      <c r="K12" s="16">
        <v>57.39</v>
      </c>
      <c r="L12" s="42">
        <v>86.95</v>
      </c>
      <c r="M12" s="43">
        <f t="shared" si="3"/>
        <v>907.8</v>
      </c>
      <c r="N12" s="44">
        <f t="shared" si="7"/>
        <v>365.16</v>
      </c>
      <c r="O12" s="44">
        <v>30</v>
      </c>
      <c r="P12" s="44">
        <f t="shared" si="8"/>
        <v>62.64</v>
      </c>
      <c r="Q12" s="50">
        <f t="shared" si="4"/>
        <v>1365.6</v>
      </c>
      <c r="R12" s="51"/>
      <c r="S12" s="52">
        <f t="shared" si="5"/>
        <v>1365.6</v>
      </c>
      <c r="T12" s="55">
        <f t="shared" si="0"/>
        <v>29.56</v>
      </c>
      <c r="U12" s="53">
        <f t="shared" si="1"/>
        <v>238046.68</v>
      </c>
      <c r="V12" s="53">
        <f t="shared" si="6"/>
        <v>11304</v>
      </c>
      <c r="W12" s="52">
        <f t="shared" si="2"/>
        <v>250716.28</v>
      </c>
      <c r="X12" s="49"/>
    </row>
    <row r="13" ht="27" spans="1:24">
      <c r="A13" s="19">
        <v>1</v>
      </c>
      <c r="B13" s="19">
        <v>2</v>
      </c>
      <c r="C13" s="19">
        <v>15</v>
      </c>
      <c r="D13" s="19">
        <v>3</v>
      </c>
      <c r="E13" s="28" t="s">
        <v>62</v>
      </c>
      <c r="F13" s="19">
        <v>15</v>
      </c>
      <c r="G13" s="19" t="s">
        <v>63</v>
      </c>
      <c r="H13" s="29" t="s">
        <v>64</v>
      </c>
      <c r="I13" s="60" t="s">
        <v>65</v>
      </c>
      <c r="J13" s="16" t="s">
        <v>66</v>
      </c>
      <c r="K13" s="16">
        <v>107.83</v>
      </c>
      <c r="L13" s="42">
        <v>131.13</v>
      </c>
      <c r="M13" s="43">
        <f t="shared" si="3"/>
        <v>1368.96</v>
      </c>
      <c r="N13" s="44">
        <f t="shared" si="7"/>
        <v>550.8</v>
      </c>
      <c r="O13" s="44">
        <v>30</v>
      </c>
      <c r="P13" s="44">
        <f t="shared" si="8"/>
        <v>94.44</v>
      </c>
      <c r="Q13" s="50">
        <f t="shared" si="4"/>
        <v>2044.2</v>
      </c>
      <c r="R13" s="51"/>
      <c r="S13" s="52">
        <f t="shared" si="5"/>
        <v>2044.2</v>
      </c>
      <c r="T13" s="55">
        <f t="shared" si="0"/>
        <v>23.3</v>
      </c>
      <c r="U13" s="53">
        <f t="shared" si="1"/>
        <v>187634.9</v>
      </c>
      <c r="V13" s="53">
        <f t="shared" si="6"/>
        <v>17047</v>
      </c>
      <c r="W13" s="52">
        <f t="shared" si="2"/>
        <v>206726.1</v>
      </c>
      <c r="X13" s="49"/>
    </row>
    <row r="14" ht="27" spans="1:24">
      <c r="A14" s="19">
        <v>2</v>
      </c>
      <c r="B14" s="19">
        <v>2</v>
      </c>
      <c r="C14" s="19">
        <v>1</v>
      </c>
      <c r="D14" s="19">
        <v>3</v>
      </c>
      <c r="E14" s="28" t="s">
        <v>67</v>
      </c>
      <c r="F14" s="19">
        <v>1</v>
      </c>
      <c r="G14" s="19" t="s">
        <v>68</v>
      </c>
      <c r="H14" s="29" t="s">
        <v>69</v>
      </c>
      <c r="I14" s="60" t="s">
        <v>70</v>
      </c>
      <c r="J14" s="16" t="s">
        <v>71</v>
      </c>
      <c r="K14" s="16">
        <v>119.96</v>
      </c>
      <c r="L14" s="42">
        <v>131.09</v>
      </c>
      <c r="M14" s="43">
        <f t="shared" si="3"/>
        <v>1368.6</v>
      </c>
      <c r="N14" s="44">
        <f t="shared" ref="N14:N20" si="9">ROUND(L14*0.3,2)*12</f>
        <v>471.96</v>
      </c>
      <c r="O14" s="44">
        <v>30</v>
      </c>
      <c r="P14" s="44"/>
      <c r="Q14" s="50">
        <f t="shared" si="4"/>
        <v>1870.56</v>
      </c>
      <c r="R14" s="51"/>
      <c r="S14" s="52">
        <f t="shared" si="5"/>
        <v>1870.56</v>
      </c>
      <c r="T14" s="55">
        <f t="shared" si="0"/>
        <v>11.13</v>
      </c>
      <c r="U14" s="53">
        <f t="shared" si="1"/>
        <v>89629.89</v>
      </c>
      <c r="V14" s="53">
        <f t="shared" si="6"/>
        <v>17042</v>
      </c>
      <c r="W14" s="52">
        <f t="shared" si="2"/>
        <v>108542.45</v>
      </c>
      <c r="X14" s="49"/>
    </row>
    <row r="15" ht="81" spans="1:24">
      <c r="A15" s="19">
        <v>1</v>
      </c>
      <c r="B15" s="19">
        <v>2</v>
      </c>
      <c r="C15" s="19">
        <v>11</v>
      </c>
      <c r="D15" s="19">
        <v>2</v>
      </c>
      <c r="E15" s="26" t="s">
        <v>72</v>
      </c>
      <c r="F15" s="19">
        <v>11</v>
      </c>
      <c r="G15" s="19" t="s">
        <v>73</v>
      </c>
      <c r="H15" s="27" t="s">
        <v>74</v>
      </c>
      <c r="I15" s="19" t="s">
        <v>75</v>
      </c>
      <c r="J15" s="16" t="s">
        <v>76</v>
      </c>
      <c r="K15" s="16">
        <v>54.31</v>
      </c>
      <c r="L15" s="42">
        <v>86.95</v>
      </c>
      <c r="M15" s="43">
        <f t="shared" si="3"/>
        <v>907.8</v>
      </c>
      <c r="N15" s="44">
        <f t="shared" si="9"/>
        <v>313.08</v>
      </c>
      <c r="O15" s="44">
        <v>30</v>
      </c>
      <c r="P15" s="44">
        <f t="shared" ref="P15:P21" si="10">ROUND(L15*0.06,2)*12</f>
        <v>62.64</v>
      </c>
      <c r="Q15" s="50">
        <f t="shared" si="4"/>
        <v>1313.52</v>
      </c>
      <c r="R15" s="51"/>
      <c r="S15" s="52">
        <f t="shared" si="5"/>
        <v>1313.52</v>
      </c>
      <c r="T15" s="55">
        <f t="shared" si="0"/>
        <v>32.64</v>
      </c>
      <c r="U15" s="53">
        <f t="shared" si="1"/>
        <v>262849.92</v>
      </c>
      <c r="V15" s="53">
        <f t="shared" si="6"/>
        <v>11304</v>
      </c>
      <c r="W15" s="52">
        <f t="shared" si="2"/>
        <v>275467.44</v>
      </c>
      <c r="X15" s="49"/>
    </row>
    <row r="16" ht="27" spans="1:24">
      <c r="A16" s="19">
        <v>1</v>
      </c>
      <c r="B16" s="19">
        <v>2</v>
      </c>
      <c r="C16" s="19">
        <v>16</v>
      </c>
      <c r="D16" s="19">
        <v>3</v>
      </c>
      <c r="E16" s="25" t="s">
        <v>77</v>
      </c>
      <c r="F16" s="19">
        <v>16</v>
      </c>
      <c r="G16" s="19" t="s">
        <v>78</v>
      </c>
      <c r="H16" s="21" t="s">
        <v>79</v>
      </c>
      <c r="I16" s="60" t="s">
        <v>80</v>
      </c>
      <c r="J16" s="16">
        <v>15076257225</v>
      </c>
      <c r="K16" s="16">
        <v>107.83</v>
      </c>
      <c r="L16" s="42">
        <v>131.13</v>
      </c>
      <c r="M16" s="43">
        <f t="shared" si="3"/>
        <v>1368.96</v>
      </c>
      <c r="N16" s="44">
        <f t="shared" ref="N16:N21" si="11">ROUND(L16*0.35,2)*12</f>
        <v>550.8</v>
      </c>
      <c r="O16" s="44">
        <v>30</v>
      </c>
      <c r="P16" s="44">
        <f t="shared" si="10"/>
        <v>94.44</v>
      </c>
      <c r="Q16" s="50">
        <f t="shared" si="4"/>
        <v>2044.2</v>
      </c>
      <c r="R16" s="51"/>
      <c r="S16" s="52">
        <f t="shared" si="5"/>
        <v>2044.2</v>
      </c>
      <c r="T16" s="55">
        <f t="shared" si="0"/>
        <v>23.3</v>
      </c>
      <c r="U16" s="53">
        <f t="shared" si="1"/>
        <v>187634.9</v>
      </c>
      <c r="V16" s="53">
        <f t="shared" si="6"/>
        <v>17047</v>
      </c>
      <c r="W16" s="52">
        <f t="shared" si="2"/>
        <v>206726.1</v>
      </c>
      <c r="X16" s="49"/>
    </row>
    <row r="17" ht="27" spans="1:24">
      <c r="A17" s="19">
        <v>1</v>
      </c>
      <c r="B17" s="19">
        <v>1</v>
      </c>
      <c r="C17" s="19">
        <v>17</v>
      </c>
      <c r="D17" s="19">
        <v>1</v>
      </c>
      <c r="E17" s="25" t="s">
        <v>81</v>
      </c>
      <c r="F17" s="19">
        <v>17</v>
      </c>
      <c r="G17" s="19" t="s">
        <v>82</v>
      </c>
      <c r="H17" s="21" t="s">
        <v>83</v>
      </c>
      <c r="I17" s="60" t="s">
        <v>84</v>
      </c>
      <c r="J17" s="16">
        <v>15932288162</v>
      </c>
      <c r="K17" s="16">
        <v>122.82</v>
      </c>
      <c r="L17" s="42">
        <v>131.13</v>
      </c>
      <c r="M17" s="43">
        <f t="shared" si="3"/>
        <v>1368.96</v>
      </c>
      <c r="N17" s="44">
        <f t="shared" si="11"/>
        <v>550.8</v>
      </c>
      <c r="O17" s="44">
        <v>30</v>
      </c>
      <c r="P17" s="44">
        <f t="shared" si="10"/>
        <v>94.44</v>
      </c>
      <c r="Q17" s="50">
        <f t="shared" si="4"/>
        <v>2044.2</v>
      </c>
      <c r="R17" s="51"/>
      <c r="S17" s="52">
        <f t="shared" si="5"/>
        <v>2044.2</v>
      </c>
      <c r="T17" s="55">
        <f t="shared" si="0"/>
        <v>8.31</v>
      </c>
      <c r="U17" s="53">
        <f t="shared" si="1"/>
        <v>66920.43</v>
      </c>
      <c r="V17" s="53">
        <f t="shared" si="6"/>
        <v>17047</v>
      </c>
      <c r="W17" s="52">
        <f t="shared" si="2"/>
        <v>86011.63</v>
      </c>
      <c r="X17" s="49"/>
    </row>
    <row r="18" ht="27" spans="1:24">
      <c r="A18" s="19">
        <v>3</v>
      </c>
      <c r="B18" s="19">
        <v>2</v>
      </c>
      <c r="C18" s="19">
        <v>6</v>
      </c>
      <c r="D18" s="19">
        <v>1</v>
      </c>
      <c r="E18" s="30" t="s">
        <v>85</v>
      </c>
      <c r="F18" s="19">
        <v>6</v>
      </c>
      <c r="G18" s="19" t="s">
        <v>86</v>
      </c>
      <c r="H18" s="31" t="s">
        <v>87</v>
      </c>
      <c r="I18" s="60" t="s">
        <v>88</v>
      </c>
      <c r="J18" s="16">
        <v>13331286219</v>
      </c>
      <c r="K18" s="16">
        <v>54.56</v>
      </c>
      <c r="L18" s="42">
        <v>84.33</v>
      </c>
      <c r="M18" s="43">
        <f t="shared" si="3"/>
        <v>880.44</v>
      </c>
      <c r="N18" s="44">
        <f t="shared" si="9"/>
        <v>303.6</v>
      </c>
      <c r="O18" s="44">
        <v>30</v>
      </c>
      <c r="P18" s="44">
        <f t="shared" si="10"/>
        <v>60.72</v>
      </c>
      <c r="Q18" s="50">
        <f t="shared" si="4"/>
        <v>1274.76</v>
      </c>
      <c r="R18" s="51"/>
      <c r="S18" s="52">
        <f t="shared" si="5"/>
        <v>1274.76</v>
      </c>
      <c r="T18" s="55">
        <f t="shared" si="0"/>
        <v>29.77</v>
      </c>
      <c r="U18" s="53">
        <f t="shared" si="1"/>
        <v>239737.81</v>
      </c>
      <c r="V18" s="53">
        <f t="shared" si="6"/>
        <v>10963</v>
      </c>
      <c r="W18" s="52">
        <f t="shared" si="2"/>
        <v>251975.57</v>
      </c>
      <c r="X18" s="49"/>
    </row>
    <row r="19" ht="27" spans="1:24">
      <c r="A19" s="19">
        <v>1</v>
      </c>
      <c r="B19" s="19">
        <v>2</v>
      </c>
      <c r="C19" s="19">
        <v>9</v>
      </c>
      <c r="D19" s="19">
        <v>2</v>
      </c>
      <c r="E19" s="22" t="s">
        <v>89</v>
      </c>
      <c r="F19" s="19">
        <v>9</v>
      </c>
      <c r="G19" s="19" t="s">
        <v>90</v>
      </c>
      <c r="H19" s="23" t="s">
        <v>91</v>
      </c>
      <c r="I19" s="19" t="s">
        <v>92</v>
      </c>
      <c r="J19" s="16">
        <v>13930853036</v>
      </c>
      <c r="K19" s="16">
        <v>53.63</v>
      </c>
      <c r="L19" s="42">
        <v>86.95</v>
      </c>
      <c r="M19" s="43">
        <f t="shared" si="3"/>
        <v>907.8</v>
      </c>
      <c r="N19" s="44">
        <f t="shared" si="9"/>
        <v>313.08</v>
      </c>
      <c r="O19" s="44">
        <v>30</v>
      </c>
      <c r="P19" s="44">
        <f t="shared" si="10"/>
        <v>62.64</v>
      </c>
      <c r="Q19" s="50">
        <f t="shared" si="4"/>
        <v>1313.52</v>
      </c>
      <c r="R19" s="51"/>
      <c r="S19" s="52">
        <f t="shared" si="5"/>
        <v>1313.52</v>
      </c>
      <c r="T19" s="55">
        <f t="shared" si="0"/>
        <v>33.32</v>
      </c>
      <c r="U19" s="53">
        <f t="shared" si="1"/>
        <v>268325.96</v>
      </c>
      <c r="V19" s="53">
        <f t="shared" si="6"/>
        <v>11304</v>
      </c>
      <c r="W19" s="52">
        <f t="shared" si="2"/>
        <v>280943.48</v>
      </c>
      <c r="X19" s="49"/>
    </row>
    <row r="20" ht="27" spans="1:24">
      <c r="A20" s="19">
        <v>1</v>
      </c>
      <c r="B20" s="19">
        <v>2</v>
      </c>
      <c r="C20" s="19">
        <v>9</v>
      </c>
      <c r="D20" s="19">
        <v>3</v>
      </c>
      <c r="E20" s="22" t="s">
        <v>93</v>
      </c>
      <c r="F20" s="19">
        <v>9</v>
      </c>
      <c r="G20" s="19" t="s">
        <v>94</v>
      </c>
      <c r="H20" s="23" t="s">
        <v>95</v>
      </c>
      <c r="I20" s="19" t="s">
        <v>96</v>
      </c>
      <c r="J20" s="16">
        <v>15100222442</v>
      </c>
      <c r="K20" s="16">
        <v>107.83</v>
      </c>
      <c r="L20" s="42">
        <v>131.13</v>
      </c>
      <c r="M20" s="43">
        <f t="shared" si="3"/>
        <v>1368.96</v>
      </c>
      <c r="N20" s="44">
        <f t="shared" si="9"/>
        <v>472.08</v>
      </c>
      <c r="O20" s="44">
        <v>30</v>
      </c>
      <c r="P20" s="44">
        <f t="shared" si="10"/>
        <v>94.44</v>
      </c>
      <c r="Q20" s="50">
        <f t="shared" si="4"/>
        <v>1965.48</v>
      </c>
      <c r="R20" s="51"/>
      <c r="S20" s="52">
        <f t="shared" si="5"/>
        <v>1965.48</v>
      </c>
      <c r="T20" s="55">
        <f t="shared" si="0"/>
        <v>23.3</v>
      </c>
      <c r="U20" s="53">
        <f t="shared" si="1"/>
        <v>187634.9</v>
      </c>
      <c r="V20" s="53">
        <f t="shared" si="6"/>
        <v>17047</v>
      </c>
      <c r="W20" s="52">
        <f t="shared" si="2"/>
        <v>206647.38</v>
      </c>
      <c r="X20" s="49"/>
    </row>
    <row r="21" ht="27" spans="1:24">
      <c r="A21" s="19">
        <v>1</v>
      </c>
      <c r="B21" s="19">
        <v>1</v>
      </c>
      <c r="C21" s="19">
        <v>16</v>
      </c>
      <c r="D21" s="19">
        <v>1</v>
      </c>
      <c r="E21" s="25" t="s">
        <v>97</v>
      </c>
      <c r="F21" s="19">
        <v>16</v>
      </c>
      <c r="G21" s="19" t="s">
        <v>98</v>
      </c>
      <c r="H21" s="21" t="s">
        <v>99</v>
      </c>
      <c r="I21" s="60" t="s">
        <v>100</v>
      </c>
      <c r="J21" s="16">
        <v>15932262369</v>
      </c>
      <c r="K21" s="16">
        <v>108.25</v>
      </c>
      <c r="L21" s="42">
        <v>131.13</v>
      </c>
      <c r="M21" s="43">
        <f t="shared" si="3"/>
        <v>1368.96</v>
      </c>
      <c r="N21" s="44">
        <f t="shared" si="11"/>
        <v>550.8</v>
      </c>
      <c r="O21" s="44">
        <v>30</v>
      </c>
      <c r="P21" s="44">
        <f t="shared" si="10"/>
        <v>94.44</v>
      </c>
      <c r="Q21" s="50">
        <f t="shared" si="4"/>
        <v>2044.2</v>
      </c>
      <c r="R21" s="51"/>
      <c r="S21" s="52">
        <f t="shared" si="5"/>
        <v>2044.2</v>
      </c>
      <c r="T21" s="55">
        <f t="shared" si="0"/>
        <v>22.88</v>
      </c>
      <c r="U21" s="53">
        <f t="shared" si="1"/>
        <v>184252.64</v>
      </c>
      <c r="V21" s="53">
        <f t="shared" si="6"/>
        <v>17047</v>
      </c>
      <c r="W21" s="52">
        <f t="shared" si="2"/>
        <v>203343.84</v>
      </c>
      <c r="X21" s="49"/>
    </row>
    <row r="22" ht="81" spans="1:24">
      <c r="A22" s="19">
        <v>1</v>
      </c>
      <c r="B22" s="19">
        <v>1</v>
      </c>
      <c r="C22" s="19">
        <v>1</v>
      </c>
      <c r="D22" s="19">
        <v>2</v>
      </c>
      <c r="E22" s="25" t="s">
        <v>101</v>
      </c>
      <c r="F22" s="19">
        <v>1</v>
      </c>
      <c r="G22" s="19" t="s">
        <v>102</v>
      </c>
      <c r="H22" s="21" t="s">
        <v>103</v>
      </c>
      <c r="I22" s="19" t="s">
        <v>104</v>
      </c>
      <c r="J22" s="16" t="s">
        <v>105</v>
      </c>
      <c r="K22" s="16">
        <v>53.63</v>
      </c>
      <c r="L22" s="42">
        <v>86.95</v>
      </c>
      <c r="M22" s="43">
        <f t="shared" si="3"/>
        <v>907.8</v>
      </c>
      <c r="N22" s="44">
        <f>ROUND(L22*0.3,2)*12</f>
        <v>313.08</v>
      </c>
      <c r="O22" s="44">
        <v>30</v>
      </c>
      <c r="P22" s="44"/>
      <c r="Q22" s="50">
        <f t="shared" si="4"/>
        <v>1250.88</v>
      </c>
      <c r="R22" s="51"/>
      <c r="S22" s="52">
        <f t="shared" si="5"/>
        <v>1250.88</v>
      </c>
      <c r="T22" s="55">
        <f t="shared" si="0"/>
        <v>33.32</v>
      </c>
      <c r="U22" s="53">
        <f t="shared" si="1"/>
        <v>268325.96</v>
      </c>
      <c r="V22" s="53">
        <f t="shared" si="6"/>
        <v>11304</v>
      </c>
      <c r="W22" s="52">
        <f t="shared" si="2"/>
        <v>280880.84</v>
      </c>
      <c r="X22" s="49"/>
    </row>
    <row r="23" ht="27" spans="1:24">
      <c r="A23" s="19">
        <v>1</v>
      </c>
      <c r="B23" s="19">
        <v>2</v>
      </c>
      <c r="C23" s="19">
        <v>12</v>
      </c>
      <c r="D23" s="19">
        <v>3</v>
      </c>
      <c r="E23" s="22" t="s">
        <v>106</v>
      </c>
      <c r="F23" s="19">
        <v>12</v>
      </c>
      <c r="G23" s="19" t="s">
        <v>107</v>
      </c>
      <c r="H23" s="23" t="s">
        <v>108</v>
      </c>
      <c r="I23" s="19" t="s">
        <v>109</v>
      </c>
      <c r="J23" s="16">
        <v>18132758605</v>
      </c>
      <c r="K23" s="16">
        <v>120.67</v>
      </c>
      <c r="L23" s="42">
        <v>131.13</v>
      </c>
      <c r="M23" s="43">
        <f t="shared" si="3"/>
        <v>1368.96</v>
      </c>
      <c r="N23" s="44">
        <f t="shared" ref="N23:N33" si="12">ROUND(L23*0.35,2)*12</f>
        <v>550.8</v>
      </c>
      <c r="O23" s="44">
        <v>30</v>
      </c>
      <c r="P23" s="44">
        <f t="shared" ref="P23:P44" si="13">ROUND(L23*0.06,2)*12</f>
        <v>94.44</v>
      </c>
      <c r="Q23" s="50">
        <f t="shared" si="4"/>
        <v>2044.2</v>
      </c>
      <c r="R23" s="51"/>
      <c r="S23" s="52">
        <f t="shared" si="5"/>
        <v>2044.2</v>
      </c>
      <c r="T23" s="55">
        <f t="shared" si="0"/>
        <v>10.46</v>
      </c>
      <c r="U23" s="53">
        <f t="shared" si="1"/>
        <v>84234.38</v>
      </c>
      <c r="V23" s="53">
        <f t="shared" si="6"/>
        <v>17047</v>
      </c>
      <c r="W23" s="52">
        <f t="shared" si="2"/>
        <v>103325.58</v>
      </c>
      <c r="X23" s="49"/>
    </row>
    <row r="24" ht="27" spans="1:24">
      <c r="A24" s="19">
        <v>1</v>
      </c>
      <c r="B24" s="19">
        <v>1</v>
      </c>
      <c r="C24" s="19">
        <v>15</v>
      </c>
      <c r="D24" s="19">
        <v>1</v>
      </c>
      <c r="E24" s="25" t="s">
        <v>110</v>
      </c>
      <c r="F24" s="19">
        <v>15</v>
      </c>
      <c r="G24" s="19" t="s">
        <v>111</v>
      </c>
      <c r="H24" s="21" t="s">
        <v>112</v>
      </c>
      <c r="I24" s="60" t="s">
        <v>113</v>
      </c>
      <c r="J24" s="16">
        <v>13833012599</v>
      </c>
      <c r="K24" s="16">
        <v>120.67</v>
      </c>
      <c r="L24" s="42">
        <v>131.13</v>
      </c>
      <c r="M24" s="43">
        <f t="shared" si="3"/>
        <v>1368.96</v>
      </c>
      <c r="N24" s="44">
        <f t="shared" si="12"/>
        <v>550.8</v>
      </c>
      <c r="O24" s="44">
        <v>30</v>
      </c>
      <c r="P24" s="44">
        <f t="shared" si="13"/>
        <v>94.44</v>
      </c>
      <c r="Q24" s="50">
        <f t="shared" si="4"/>
        <v>2044.2</v>
      </c>
      <c r="R24" s="51"/>
      <c r="S24" s="52">
        <f t="shared" si="5"/>
        <v>2044.2</v>
      </c>
      <c r="T24" s="55">
        <f t="shared" si="0"/>
        <v>10.46</v>
      </c>
      <c r="U24" s="53">
        <f t="shared" si="1"/>
        <v>84234.38</v>
      </c>
      <c r="V24" s="53">
        <f t="shared" si="6"/>
        <v>17047</v>
      </c>
      <c r="W24" s="52">
        <f t="shared" si="2"/>
        <v>103325.58</v>
      </c>
      <c r="X24" s="49"/>
    </row>
    <row r="25" ht="37.5" spans="1:24">
      <c r="A25" s="19">
        <v>1</v>
      </c>
      <c r="B25" s="19">
        <v>2</v>
      </c>
      <c r="C25" s="19">
        <v>23</v>
      </c>
      <c r="D25" s="19">
        <v>3</v>
      </c>
      <c r="E25" s="32" t="s">
        <v>114</v>
      </c>
      <c r="F25" s="19">
        <v>23</v>
      </c>
      <c r="G25" s="19" t="s">
        <v>115</v>
      </c>
      <c r="H25" s="33" t="s">
        <v>116</v>
      </c>
      <c r="I25" s="60" t="s">
        <v>117</v>
      </c>
      <c r="J25" s="16">
        <v>15810011808</v>
      </c>
      <c r="K25" s="16">
        <v>147.27</v>
      </c>
      <c r="L25" s="42">
        <v>131.13</v>
      </c>
      <c r="M25" s="43">
        <f t="shared" si="3"/>
        <v>1368.96</v>
      </c>
      <c r="N25" s="44">
        <f t="shared" si="12"/>
        <v>550.8</v>
      </c>
      <c r="O25" s="44">
        <v>30</v>
      </c>
      <c r="P25" s="44">
        <f t="shared" si="13"/>
        <v>94.44</v>
      </c>
      <c r="Q25" s="50">
        <f t="shared" si="4"/>
        <v>2044.2</v>
      </c>
      <c r="R25" s="51"/>
      <c r="S25" s="52">
        <f t="shared" si="5"/>
        <v>2044.2</v>
      </c>
      <c r="T25" s="56">
        <f>L25-130</f>
        <v>1.13</v>
      </c>
      <c r="U25" s="53">
        <f t="shared" si="1"/>
        <v>9099.89</v>
      </c>
      <c r="V25" s="53">
        <f t="shared" si="6"/>
        <v>17047</v>
      </c>
      <c r="W25" s="52">
        <f>S25+V25+U25</f>
        <v>28191.09</v>
      </c>
      <c r="X25" s="10" t="s">
        <v>118</v>
      </c>
    </row>
    <row r="26" ht="27" spans="1:24">
      <c r="A26" s="19">
        <v>1</v>
      </c>
      <c r="B26" s="19">
        <v>2</v>
      </c>
      <c r="C26" s="19">
        <v>17</v>
      </c>
      <c r="D26" s="19">
        <v>2</v>
      </c>
      <c r="E26" s="25" t="s">
        <v>119</v>
      </c>
      <c r="F26" s="19">
        <v>17</v>
      </c>
      <c r="G26" s="19" t="s">
        <v>120</v>
      </c>
      <c r="H26" s="21" t="s">
        <v>121</v>
      </c>
      <c r="I26" s="60" t="s">
        <v>122</v>
      </c>
      <c r="J26" s="16">
        <v>13483211239</v>
      </c>
      <c r="K26" s="16">
        <v>53.63</v>
      </c>
      <c r="L26" s="42">
        <v>86.95</v>
      </c>
      <c r="M26" s="43">
        <f t="shared" si="3"/>
        <v>907.8</v>
      </c>
      <c r="N26" s="44">
        <f t="shared" si="12"/>
        <v>365.16</v>
      </c>
      <c r="O26" s="44">
        <v>30</v>
      </c>
      <c r="P26" s="44">
        <f t="shared" si="13"/>
        <v>62.64</v>
      </c>
      <c r="Q26" s="50">
        <f t="shared" si="4"/>
        <v>1365.6</v>
      </c>
      <c r="R26" s="51"/>
      <c r="S26" s="52">
        <f t="shared" si="5"/>
        <v>1365.6</v>
      </c>
      <c r="T26" s="55">
        <f t="shared" si="0"/>
        <v>33.32</v>
      </c>
      <c r="U26" s="53">
        <f t="shared" si="1"/>
        <v>268325.96</v>
      </c>
      <c r="V26" s="53">
        <f t="shared" si="6"/>
        <v>11304</v>
      </c>
      <c r="W26" s="52">
        <f t="shared" ref="W26:W47" si="14">S26+U26+V26</f>
        <v>280995.56</v>
      </c>
      <c r="X26" s="49"/>
    </row>
    <row r="27" ht="27" spans="1:24">
      <c r="A27" s="19">
        <v>1</v>
      </c>
      <c r="B27" s="19">
        <v>2</v>
      </c>
      <c r="C27" s="19">
        <v>17</v>
      </c>
      <c r="D27" s="19">
        <v>3</v>
      </c>
      <c r="E27" s="25" t="s">
        <v>123</v>
      </c>
      <c r="F27" s="19">
        <v>17</v>
      </c>
      <c r="G27" s="19" t="s">
        <v>124</v>
      </c>
      <c r="H27" s="21" t="s">
        <v>125</v>
      </c>
      <c r="I27" s="19" t="s">
        <v>126</v>
      </c>
      <c r="J27" s="16">
        <v>13831215681</v>
      </c>
      <c r="K27" s="16">
        <v>107.83</v>
      </c>
      <c r="L27" s="42">
        <v>131.13</v>
      </c>
      <c r="M27" s="43">
        <f t="shared" si="3"/>
        <v>1368.96</v>
      </c>
      <c r="N27" s="44">
        <f t="shared" si="12"/>
        <v>550.8</v>
      </c>
      <c r="O27" s="44">
        <v>30</v>
      </c>
      <c r="P27" s="44">
        <f t="shared" si="13"/>
        <v>94.44</v>
      </c>
      <c r="Q27" s="50">
        <f t="shared" si="4"/>
        <v>2044.2</v>
      </c>
      <c r="R27" s="51"/>
      <c r="S27" s="52">
        <f t="shared" si="5"/>
        <v>2044.2</v>
      </c>
      <c r="T27" s="55">
        <f t="shared" si="0"/>
        <v>23.3</v>
      </c>
      <c r="U27" s="53">
        <f t="shared" si="1"/>
        <v>187634.9</v>
      </c>
      <c r="V27" s="53">
        <f t="shared" si="6"/>
        <v>17047</v>
      </c>
      <c r="W27" s="52">
        <f t="shared" si="14"/>
        <v>206726.1</v>
      </c>
      <c r="X27" s="49"/>
    </row>
    <row r="28" ht="27" spans="1:24">
      <c r="A28" s="19">
        <v>1</v>
      </c>
      <c r="B28" s="19">
        <v>2</v>
      </c>
      <c r="C28" s="19">
        <v>17</v>
      </c>
      <c r="D28" s="19">
        <v>1</v>
      </c>
      <c r="E28" s="25" t="s">
        <v>127</v>
      </c>
      <c r="F28" s="19">
        <v>17</v>
      </c>
      <c r="G28" s="19" t="s">
        <v>128</v>
      </c>
      <c r="H28" s="21" t="s">
        <v>121</v>
      </c>
      <c r="I28" s="60" t="s">
        <v>122</v>
      </c>
      <c r="J28" s="16">
        <v>13483211239</v>
      </c>
      <c r="K28" s="16">
        <v>55.26</v>
      </c>
      <c r="L28" s="42">
        <v>85.21</v>
      </c>
      <c r="M28" s="43">
        <f t="shared" si="3"/>
        <v>889.56</v>
      </c>
      <c r="N28" s="44">
        <f t="shared" si="12"/>
        <v>357.84</v>
      </c>
      <c r="O28" s="44">
        <v>30</v>
      </c>
      <c r="P28" s="44">
        <f t="shared" si="13"/>
        <v>61.32</v>
      </c>
      <c r="Q28" s="50">
        <f t="shared" si="4"/>
        <v>1338.72</v>
      </c>
      <c r="R28" s="51"/>
      <c r="S28" s="52">
        <f t="shared" si="5"/>
        <v>1338.72</v>
      </c>
      <c r="T28" s="55">
        <f t="shared" si="0"/>
        <v>29.95</v>
      </c>
      <c r="U28" s="53">
        <f t="shared" si="1"/>
        <v>241187.35</v>
      </c>
      <c r="V28" s="53">
        <f t="shared" si="6"/>
        <v>11077</v>
      </c>
      <c r="W28" s="52">
        <f t="shared" si="14"/>
        <v>253603.07</v>
      </c>
      <c r="X28" s="49"/>
    </row>
    <row r="29" ht="27" spans="1:24">
      <c r="A29" s="19">
        <v>1</v>
      </c>
      <c r="B29" s="19">
        <v>1</v>
      </c>
      <c r="C29" s="19">
        <v>15</v>
      </c>
      <c r="D29" s="19">
        <v>3</v>
      </c>
      <c r="E29" s="26" t="s">
        <v>129</v>
      </c>
      <c r="F29" s="19">
        <v>15</v>
      </c>
      <c r="G29" s="19" t="s">
        <v>130</v>
      </c>
      <c r="H29" s="27" t="s">
        <v>131</v>
      </c>
      <c r="I29" s="60" t="s">
        <v>132</v>
      </c>
      <c r="J29" s="16">
        <v>13230283118</v>
      </c>
      <c r="K29" s="16">
        <v>57.39</v>
      </c>
      <c r="L29" s="42">
        <v>85.21</v>
      </c>
      <c r="M29" s="43">
        <f t="shared" si="3"/>
        <v>889.56</v>
      </c>
      <c r="N29" s="44">
        <f t="shared" si="12"/>
        <v>357.84</v>
      </c>
      <c r="O29" s="44">
        <v>30</v>
      </c>
      <c r="P29" s="44">
        <f t="shared" si="13"/>
        <v>61.32</v>
      </c>
      <c r="Q29" s="50">
        <f t="shared" si="4"/>
        <v>1338.72</v>
      </c>
      <c r="R29" s="51"/>
      <c r="S29" s="52">
        <f t="shared" si="5"/>
        <v>1338.72</v>
      </c>
      <c r="T29" s="55">
        <f t="shared" si="0"/>
        <v>27.82</v>
      </c>
      <c r="U29" s="53">
        <f t="shared" si="1"/>
        <v>224034.46</v>
      </c>
      <c r="V29" s="53">
        <f t="shared" si="6"/>
        <v>11077</v>
      </c>
      <c r="W29" s="52">
        <f t="shared" si="14"/>
        <v>236450.18</v>
      </c>
      <c r="X29" s="49"/>
    </row>
    <row r="30" ht="27" spans="1:24">
      <c r="A30" s="19">
        <v>1</v>
      </c>
      <c r="B30" s="19">
        <v>2</v>
      </c>
      <c r="C30" s="19">
        <v>19</v>
      </c>
      <c r="D30" s="19">
        <v>3</v>
      </c>
      <c r="E30" s="24" t="s">
        <v>133</v>
      </c>
      <c r="F30" s="19">
        <v>19</v>
      </c>
      <c r="G30" s="19" t="s">
        <v>134</v>
      </c>
      <c r="H30" s="23" t="s">
        <v>135</v>
      </c>
      <c r="I30" s="60" t="s">
        <v>136</v>
      </c>
      <c r="J30" s="16">
        <v>15830299465</v>
      </c>
      <c r="K30" s="16">
        <v>120.67</v>
      </c>
      <c r="L30" s="42">
        <v>131.13</v>
      </c>
      <c r="M30" s="43">
        <f t="shared" si="3"/>
        <v>1368.96</v>
      </c>
      <c r="N30" s="44">
        <f t="shared" si="12"/>
        <v>550.8</v>
      </c>
      <c r="O30" s="44">
        <v>30</v>
      </c>
      <c r="P30" s="44">
        <f t="shared" si="13"/>
        <v>94.44</v>
      </c>
      <c r="Q30" s="50">
        <f t="shared" si="4"/>
        <v>2044.2</v>
      </c>
      <c r="R30" s="51"/>
      <c r="S30" s="52">
        <f t="shared" si="5"/>
        <v>2044.2</v>
      </c>
      <c r="T30" s="55">
        <f t="shared" si="0"/>
        <v>10.46</v>
      </c>
      <c r="U30" s="53">
        <f t="shared" si="1"/>
        <v>84234.38</v>
      </c>
      <c r="V30" s="53">
        <f t="shared" si="6"/>
        <v>17047</v>
      </c>
      <c r="W30" s="52">
        <f t="shared" si="14"/>
        <v>103325.58</v>
      </c>
      <c r="X30" s="49"/>
    </row>
    <row r="31" ht="27" spans="1:24">
      <c r="A31" s="19">
        <v>1</v>
      </c>
      <c r="B31" s="19">
        <v>2</v>
      </c>
      <c r="C31" s="19">
        <v>19</v>
      </c>
      <c r="D31" s="19">
        <v>2</v>
      </c>
      <c r="E31" s="22" t="s">
        <v>137</v>
      </c>
      <c r="F31" s="19">
        <v>19</v>
      </c>
      <c r="G31" s="19" t="s">
        <v>138</v>
      </c>
      <c r="H31" s="23" t="s">
        <v>135</v>
      </c>
      <c r="I31" s="60" t="s">
        <v>136</v>
      </c>
      <c r="J31" s="16">
        <v>15830299465</v>
      </c>
      <c r="K31" s="16">
        <v>53.63</v>
      </c>
      <c r="L31" s="42">
        <v>86.95</v>
      </c>
      <c r="M31" s="43">
        <f t="shared" si="3"/>
        <v>907.8</v>
      </c>
      <c r="N31" s="44">
        <f t="shared" si="12"/>
        <v>365.16</v>
      </c>
      <c r="O31" s="44">
        <v>30</v>
      </c>
      <c r="P31" s="44">
        <f t="shared" si="13"/>
        <v>62.64</v>
      </c>
      <c r="Q31" s="50">
        <f t="shared" si="4"/>
        <v>1365.6</v>
      </c>
      <c r="R31" s="51"/>
      <c r="S31" s="52">
        <f t="shared" si="5"/>
        <v>1365.6</v>
      </c>
      <c r="T31" s="55">
        <f t="shared" si="0"/>
        <v>33.32</v>
      </c>
      <c r="U31" s="53">
        <f t="shared" si="1"/>
        <v>268325.96</v>
      </c>
      <c r="V31" s="53">
        <f t="shared" si="6"/>
        <v>11304</v>
      </c>
      <c r="W31" s="52">
        <f t="shared" si="14"/>
        <v>280995.56</v>
      </c>
      <c r="X31" s="49"/>
    </row>
    <row r="32" ht="27" spans="1:24">
      <c r="A32" s="19">
        <v>1</v>
      </c>
      <c r="B32" s="19">
        <v>1</v>
      </c>
      <c r="C32" s="19">
        <v>12</v>
      </c>
      <c r="D32" s="19">
        <v>3</v>
      </c>
      <c r="E32" s="25" t="s">
        <v>139</v>
      </c>
      <c r="F32" s="19">
        <v>12</v>
      </c>
      <c r="G32" s="19" t="s">
        <v>140</v>
      </c>
      <c r="H32" s="21" t="s">
        <v>141</v>
      </c>
      <c r="I32" s="60" t="s">
        <v>142</v>
      </c>
      <c r="J32" s="16">
        <v>13383221286</v>
      </c>
      <c r="K32" s="16">
        <v>54.31</v>
      </c>
      <c r="L32" s="42">
        <v>85.21</v>
      </c>
      <c r="M32" s="43">
        <f t="shared" si="3"/>
        <v>889.56</v>
      </c>
      <c r="N32" s="44">
        <f t="shared" si="12"/>
        <v>357.84</v>
      </c>
      <c r="O32" s="44">
        <v>30</v>
      </c>
      <c r="P32" s="44">
        <f t="shared" si="13"/>
        <v>61.32</v>
      </c>
      <c r="Q32" s="50">
        <f t="shared" si="4"/>
        <v>1338.72</v>
      </c>
      <c r="R32" s="51"/>
      <c r="S32" s="52">
        <f t="shared" si="5"/>
        <v>1338.72</v>
      </c>
      <c r="T32" s="55">
        <f t="shared" si="0"/>
        <v>30.9</v>
      </c>
      <c r="U32" s="53">
        <f t="shared" si="1"/>
        <v>248837.7</v>
      </c>
      <c r="V32" s="53">
        <f t="shared" si="6"/>
        <v>11077</v>
      </c>
      <c r="W32" s="52">
        <f t="shared" si="14"/>
        <v>261253.42</v>
      </c>
      <c r="X32" s="49"/>
    </row>
    <row r="33" ht="27" spans="1:24">
      <c r="A33" s="19">
        <v>1</v>
      </c>
      <c r="B33" s="19">
        <v>2</v>
      </c>
      <c r="C33" s="19">
        <v>16</v>
      </c>
      <c r="D33" s="19">
        <v>2</v>
      </c>
      <c r="E33" s="30" t="s">
        <v>143</v>
      </c>
      <c r="F33" s="19">
        <v>16</v>
      </c>
      <c r="G33" s="19" t="s">
        <v>144</v>
      </c>
      <c r="H33" s="31" t="s">
        <v>145</v>
      </c>
      <c r="I33" s="60" t="s">
        <v>146</v>
      </c>
      <c r="J33" s="16">
        <v>18330118078</v>
      </c>
      <c r="K33" s="16">
        <v>56.41</v>
      </c>
      <c r="L33" s="42">
        <v>86.95</v>
      </c>
      <c r="M33" s="43">
        <f t="shared" si="3"/>
        <v>907.8</v>
      </c>
      <c r="N33" s="44">
        <f t="shared" si="12"/>
        <v>365.16</v>
      </c>
      <c r="O33" s="44">
        <v>30</v>
      </c>
      <c r="P33" s="44">
        <f t="shared" si="13"/>
        <v>62.64</v>
      </c>
      <c r="Q33" s="50">
        <f t="shared" si="4"/>
        <v>1365.6</v>
      </c>
      <c r="R33" s="51"/>
      <c r="S33" s="52">
        <f t="shared" si="5"/>
        <v>1365.6</v>
      </c>
      <c r="T33" s="55">
        <f t="shared" si="0"/>
        <v>30.54</v>
      </c>
      <c r="U33" s="53">
        <f t="shared" si="1"/>
        <v>245938.62</v>
      </c>
      <c r="V33" s="53">
        <f t="shared" si="6"/>
        <v>11304</v>
      </c>
      <c r="W33" s="52">
        <f t="shared" si="14"/>
        <v>258608.22</v>
      </c>
      <c r="X33" s="49"/>
    </row>
    <row r="34" ht="27" spans="1:24">
      <c r="A34" s="19">
        <v>1</v>
      </c>
      <c r="B34" s="19">
        <v>2</v>
      </c>
      <c r="C34" s="19">
        <v>5</v>
      </c>
      <c r="D34" s="19">
        <v>2</v>
      </c>
      <c r="E34" s="30" t="s">
        <v>147</v>
      </c>
      <c r="F34" s="19">
        <v>5</v>
      </c>
      <c r="G34" s="19" t="s">
        <v>148</v>
      </c>
      <c r="H34" s="31" t="s">
        <v>149</v>
      </c>
      <c r="I34" s="60" t="s">
        <v>150</v>
      </c>
      <c r="J34" s="16" t="s">
        <v>151</v>
      </c>
      <c r="K34" s="16">
        <v>56.41</v>
      </c>
      <c r="L34" s="42">
        <v>86.95</v>
      </c>
      <c r="M34" s="43">
        <f t="shared" si="3"/>
        <v>907.8</v>
      </c>
      <c r="N34" s="44">
        <f>ROUND(L34*0.3,2)*12</f>
        <v>313.08</v>
      </c>
      <c r="O34" s="44">
        <v>30</v>
      </c>
      <c r="P34" s="44">
        <f t="shared" si="13"/>
        <v>62.64</v>
      </c>
      <c r="Q34" s="50">
        <f t="shared" si="4"/>
        <v>1313.52</v>
      </c>
      <c r="R34" s="51"/>
      <c r="S34" s="52">
        <f t="shared" si="5"/>
        <v>1313.52</v>
      </c>
      <c r="T34" s="55">
        <f t="shared" si="0"/>
        <v>30.54</v>
      </c>
      <c r="U34" s="53">
        <f t="shared" si="1"/>
        <v>245938.62</v>
      </c>
      <c r="V34" s="53">
        <f t="shared" si="6"/>
        <v>11304</v>
      </c>
      <c r="W34" s="52">
        <f t="shared" si="14"/>
        <v>258556.14</v>
      </c>
      <c r="X34" s="49"/>
    </row>
    <row r="35" ht="27" spans="1:24">
      <c r="A35" s="19">
        <v>1</v>
      </c>
      <c r="B35" s="19">
        <v>2</v>
      </c>
      <c r="C35" s="19">
        <v>16</v>
      </c>
      <c r="D35" s="19">
        <v>1</v>
      </c>
      <c r="E35" s="22" t="s">
        <v>152</v>
      </c>
      <c r="F35" s="19">
        <v>16</v>
      </c>
      <c r="G35" s="19" t="s">
        <v>153</v>
      </c>
      <c r="H35" s="23" t="s">
        <v>154</v>
      </c>
      <c r="I35" s="60" t="s">
        <v>155</v>
      </c>
      <c r="J35" s="16">
        <v>18003327359</v>
      </c>
      <c r="K35" s="16">
        <v>53.63</v>
      </c>
      <c r="L35" s="42">
        <v>85.21</v>
      </c>
      <c r="M35" s="43">
        <f t="shared" si="3"/>
        <v>889.56</v>
      </c>
      <c r="N35" s="44">
        <f t="shared" ref="N35:N38" si="15">ROUND(L35*0.35,2)*12</f>
        <v>357.84</v>
      </c>
      <c r="O35" s="44">
        <v>30</v>
      </c>
      <c r="P35" s="44">
        <f t="shared" si="13"/>
        <v>61.32</v>
      </c>
      <c r="Q35" s="50">
        <f t="shared" si="4"/>
        <v>1338.72</v>
      </c>
      <c r="R35" s="51"/>
      <c r="S35" s="52">
        <f t="shared" si="5"/>
        <v>1338.72</v>
      </c>
      <c r="T35" s="55">
        <f t="shared" si="0"/>
        <v>31.58</v>
      </c>
      <c r="U35" s="53">
        <f t="shared" si="1"/>
        <v>254313.74</v>
      </c>
      <c r="V35" s="53">
        <f t="shared" si="6"/>
        <v>11077</v>
      </c>
      <c r="W35" s="52">
        <f t="shared" si="14"/>
        <v>266729.46</v>
      </c>
      <c r="X35" s="49"/>
    </row>
    <row r="36" ht="27" spans="1:24">
      <c r="A36" s="19">
        <v>1</v>
      </c>
      <c r="B36" s="19">
        <v>2</v>
      </c>
      <c r="C36" s="19">
        <v>20</v>
      </c>
      <c r="D36" s="19">
        <v>1</v>
      </c>
      <c r="E36" s="26" t="s">
        <v>156</v>
      </c>
      <c r="F36" s="19">
        <v>20</v>
      </c>
      <c r="G36" s="19" t="s">
        <v>157</v>
      </c>
      <c r="H36" s="27" t="s">
        <v>158</v>
      </c>
      <c r="I36" s="60" t="s">
        <v>159</v>
      </c>
      <c r="J36" s="16">
        <v>13333123778</v>
      </c>
      <c r="K36" s="16">
        <v>54.56</v>
      </c>
      <c r="L36" s="42">
        <v>85.21</v>
      </c>
      <c r="M36" s="43">
        <f t="shared" si="3"/>
        <v>889.56</v>
      </c>
      <c r="N36" s="44">
        <f t="shared" si="15"/>
        <v>357.84</v>
      </c>
      <c r="O36" s="44">
        <v>30</v>
      </c>
      <c r="P36" s="44">
        <f t="shared" si="13"/>
        <v>61.32</v>
      </c>
      <c r="Q36" s="50">
        <f t="shared" si="4"/>
        <v>1338.72</v>
      </c>
      <c r="R36" s="51"/>
      <c r="S36" s="52">
        <f t="shared" si="5"/>
        <v>1338.72</v>
      </c>
      <c r="T36" s="55">
        <f t="shared" si="0"/>
        <v>30.65</v>
      </c>
      <c r="U36" s="53">
        <f t="shared" si="1"/>
        <v>246824.45</v>
      </c>
      <c r="V36" s="53">
        <f t="shared" si="6"/>
        <v>11077</v>
      </c>
      <c r="W36" s="52">
        <f t="shared" si="14"/>
        <v>259240.17</v>
      </c>
      <c r="X36" s="49"/>
    </row>
    <row r="37" ht="27" spans="1:24">
      <c r="A37" s="19">
        <v>1</v>
      </c>
      <c r="B37" s="19">
        <v>2</v>
      </c>
      <c r="C37" s="19">
        <v>13</v>
      </c>
      <c r="D37" s="19">
        <v>3</v>
      </c>
      <c r="E37" s="25" t="s">
        <v>160</v>
      </c>
      <c r="F37" s="19">
        <v>13</v>
      </c>
      <c r="G37" s="19" t="s">
        <v>161</v>
      </c>
      <c r="H37" s="21" t="s">
        <v>162</v>
      </c>
      <c r="I37" s="60" t="s">
        <v>163</v>
      </c>
      <c r="J37" s="16">
        <v>13733366000</v>
      </c>
      <c r="K37" s="16">
        <v>107.83</v>
      </c>
      <c r="L37" s="42">
        <v>131.13</v>
      </c>
      <c r="M37" s="43">
        <f t="shared" si="3"/>
        <v>1368.96</v>
      </c>
      <c r="N37" s="44">
        <f t="shared" si="15"/>
        <v>550.8</v>
      </c>
      <c r="O37" s="44">
        <v>30</v>
      </c>
      <c r="P37" s="44">
        <f t="shared" si="13"/>
        <v>94.44</v>
      </c>
      <c r="Q37" s="50">
        <f t="shared" si="4"/>
        <v>2044.2</v>
      </c>
      <c r="R37" s="51"/>
      <c r="S37" s="52">
        <f t="shared" si="5"/>
        <v>2044.2</v>
      </c>
      <c r="T37" s="55">
        <f t="shared" si="0"/>
        <v>23.3</v>
      </c>
      <c r="U37" s="53">
        <f t="shared" si="1"/>
        <v>187634.9</v>
      </c>
      <c r="V37" s="53">
        <f t="shared" si="6"/>
        <v>17047</v>
      </c>
      <c r="W37" s="52">
        <f t="shared" si="14"/>
        <v>206726.1</v>
      </c>
      <c r="X37" s="49"/>
    </row>
    <row r="38" ht="54" spans="1:24">
      <c r="A38" s="19">
        <v>1</v>
      </c>
      <c r="B38" s="19">
        <v>2</v>
      </c>
      <c r="C38" s="19">
        <v>13</v>
      </c>
      <c r="D38" s="19">
        <v>1</v>
      </c>
      <c r="E38" s="28" t="s">
        <v>164</v>
      </c>
      <c r="F38" s="19">
        <v>13</v>
      </c>
      <c r="G38" s="19" t="s">
        <v>165</v>
      </c>
      <c r="H38" s="29" t="s">
        <v>166</v>
      </c>
      <c r="I38" s="19" t="s">
        <v>167</v>
      </c>
      <c r="J38" s="16" t="s">
        <v>168</v>
      </c>
      <c r="K38" s="16">
        <v>56.41</v>
      </c>
      <c r="L38" s="42">
        <v>85.21</v>
      </c>
      <c r="M38" s="43">
        <f t="shared" si="3"/>
        <v>889.56</v>
      </c>
      <c r="N38" s="44">
        <f t="shared" si="15"/>
        <v>357.84</v>
      </c>
      <c r="O38" s="44">
        <v>30</v>
      </c>
      <c r="P38" s="44">
        <f t="shared" si="13"/>
        <v>61.32</v>
      </c>
      <c r="Q38" s="50">
        <f t="shared" si="4"/>
        <v>1338.72</v>
      </c>
      <c r="R38" s="51"/>
      <c r="S38" s="52">
        <f t="shared" si="5"/>
        <v>1338.72</v>
      </c>
      <c r="T38" s="55">
        <f t="shared" si="0"/>
        <v>28.8</v>
      </c>
      <c r="U38" s="53">
        <f t="shared" si="1"/>
        <v>231926.4</v>
      </c>
      <c r="V38" s="53">
        <f t="shared" si="6"/>
        <v>11077</v>
      </c>
      <c r="W38" s="52">
        <f t="shared" si="14"/>
        <v>244342.12</v>
      </c>
      <c r="X38" s="49"/>
    </row>
    <row r="39" ht="27" spans="1:24">
      <c r="A39" s="19">
        <v>1</v>
      </c>
      <c r="B39" s="19">
        <v>2</v>
      </c>
      <c r="C39" s="19">
        <v>6</v>
      </c>
      <c r="D39" s="19">
        <v>3</v>
      </c>
      <c r="E39" s="30" t="s">
        <v>169</v>
      </c>
      <c r="F39" s="19">
        <v>6</v>
      </c>
      <c r="G39" s="19" t="s">
        <v>170</v>
      </c>
      <c r="H39" s="31" t="s">
        <v>171</v>
      </c>
      <c r="I39" s="60" t="s">
        <v>172</v>
      </c>
      <c r="J39" s="16">
        <v>15123303654</v>
      </c>
      <c r="K39" s="16">
        <v>122.82</v>
      </c>
      <c r="L39" s="42">
        <v>131.13</v>
      </c>
      <c r="M39" s="43">
        <f t="shared" si="3"/>
        <v>1368.96</v>
      </c>
      <c r="N39" s="44">
        <f t="shared" ref="N39:N46" si="16">ROUND(L39*0.3,2)*12</f>
        <v>472.08</v>
      </c>
      <c r="O39" s="44">
        <v>30</v>
      </c>
      <c r="P39" s="44">
        <f t="shared" si="13"/>
        <v>94.44</v>
      </c>
      <c r="Q39" s="50">
        <f t="shared" si="4"/>
        <v>1965.48</v>
      </c>
      <c r="R39" s="51"/>
      <c r="S39" s="52">
        <f t="shared" si="5"/>
        <v>1965.48</v>
      </c>
      <c r="T39" s="55">
        <f t="shared" si="0"/>
        <v>8.31</v>
      </c>
      <c r="U39" s="53">
        <f t="shared" si="1"/>
        <v>66920.43</v>
      </c>
      <c r="V39" s="53">
        <f t="shared" si="6"/>
        <v>17047</v>
      </c>
      <c r="W39" s="52">
        <f t="shared" si="14"/>
        <v>85932.91</v>
      </c>
      <c r="X39" s="49"/>
    </row>
    <row r="40" ht="27" spans="1:24">
      <c r="A40" s="19">
        <v>1</v>
      </c>
      <c r="B40" s="19">
        <v>2</v>
      </c>
      <c r="C40" s="19">
        <v>10</v>
      </c>
      <c r="D40" s="19">
        <v>1</v>
      </c>
      <c r="E40" s="28" t="s">
        <v>173</v>
      </c>
      <c r="F40" s="19">
        <v>10</v>
      </c>
      <c r="G40" s="19" t="s">
        <v>174</v>
      </c>
      <c r="H40" s="29" t="s">
        <v>175</v>
      </c>
      <c r="I40" s="60" t="s">
        <v>176</v>
      </c>
      <c r="J40" s="16">
        <v>15132279890</v>
      </c>
      <c r="K40" s="16">
        <v>57.39</v>
      </c>
      <c r="L40" s="42">
        <v>85.21</v>
      </c>
      <c r="M40" s="43">
        <f t="shared" si="3"/>
        <v>889.56</v>
      </c>
      <c r="N40" s="44">
        <f t="shared" si="16"/>
        <v>306.72</v>
      </c>
      <c r="O40" s="44">
        <v>30</v>
      </c>
      <c r="P40" s="44">
        <f t="shared" si="13"/>
        <v>61.32</v>
      </c>
      <c r="Q40" s="50">
        <f t="shared" si="4"/>
        <v>1287.6</v>
      </c>
      <c r="R40" s="51"/>
      <c r="S40" s="52">
        <f t="shared" si="5"/>
        <v>1287.6</v>
      </c>
      <c r="T40" s="55">
        <f t="shared" si="0"/>
        <v>27.82</v>
      </c>
      <c r="U40" s="53">
        <f t="shared" si="1"/>
        <v>224034.46</v>
      </c>
      <c r="V40" s="53">
        <f t="shared" si="6"/>
        <v>11077</v>
      </c>
      <c r="W40" s="52">
        <f t="shared" si="14"/>
        <v>236399.06</v>
      </c>
      <c r="X40" s="49"/>
    </row>
    <row r="41" ht="27" spans="1:24">
      <c r="A41" s="19">
        <v>1</v>
      </c>
      <c r="B41" s="19">
        <v>2</v>
      </c>
      <c r="C41" s="19">
        <v>10</v>
      </c>
      <c r="D41" s="19">
        <v>2</v>
      </c>
      <c r="E41" s="25" t="s">
        <v>177</v>
      </c>
      <c r="F41" s="19">
        <v>10</v>
      </c>
      <c r="G41" s="19" t="s">
        <v>178</v>
      </c>
      <c r="H41" s="21" t="s">
        <v>179</v>
      </c>
      <c r="I41" s="60" t="s">
        <v>180</v>
      </c>
      <c r="J41" s="16">
        <v>15132279891</v>
      </c>
      <c r="K41" s="16">
        <v>53.63</v>
      </c>
      <c r="L41" s="42">
        <v>86.95</v>
      </c>
      <c r="M41" s="43">
        <f t="shared" si="3"/>
        <v>907.8</v>
      </c>
      <c r="N41" s="44">
        <f t="shared" si="16"/>
        <v>313.08</v>
      </c>
      <c r="O41" s="44">
        <v>30</v>
      </c>
      <c r="P41" s="44">
        <f t="shared" si="13"/>
        <v>62.64</v>
      </c>
      <c r="Q41" s="50">
        <f t="shared" si="4"/>
        <v>1313.52</v>
      </c>
      <c r="R41" s="51"/>
      <c r="S41" s="52">
        <f t="shared" si="5"/>
        <v>1313.52</v>
      </c>
      <c r="T41" s="55">
        <f t="shared" si="0"/>
        <v>33.32</v>
      </c>
      <c r="U41" s="53">
        <f t="shared" si="1"/>
        <v>268325.96</v>
      </c>
      <c r="V41" s="53">
        <f t="shared" si="6"/>
        <v>11304</v>
      </c>
      <c r="W41" s="52">
        <f t="shared" si="14"/>
        <v>280943.48</v>
      </c>
      <c r="X41" s="49"/>
    </row>
    <row r="42" ht="27" spans="1:24">
      <c r="A42" s="19">
        <v>1</v>
      </c>
      <c r="B42" s="19">
        <v>2</v>
      </c>
      <c r="C42" s="19">
        <v>7</v>
      </c>
      <c r="D42" s="19">
        <v>2</v>
      </c>
      <c r="E42" s="24" t="s">
        <v>181</v>
      </c>
      <c r="F42" s="19">
        <v>7</v>
      </c>
      <c r="G42" s="19" t="s">
        <v>182</v>
      </c>
      <c r="H42" s="23" t="s">
        <v>183</v>
      </c>
      <c r="I42" s="60" t="s">
        <v>184</v>
      </c>
      <c r="J42" s="16">
        <v>13393328220</v>
      </c>
      <c r="K42" s="16">
        <v>53.63</v>
      </c>
      <c r="L42" s="42">
        <v>86.95</v>
      </c>
      <c r="M42" s="43">
        <f t="shared" si="3"/>
        <v>907.8</v>
      </c>
      <c r="N42" s="44">
        <f t="shared" si="16"/>
        <v>313.08</v>
      </c>
      <c r="O42" s="44">
        <v>30</v>
      </c>
      <c r="P42" s="44">
        <f t="shared" si="13"/>
        <v>62.64</v>
      </c>
      <c r="Q42" s="50">
        <f t="shared" si="4"/>
        <v>1313.52</v>
      </c>
      <c r="R42" s="51"/>
      <c r="S42" s="52">
        <f t="shared" si="5"/>
        <v>1313.52</v>
      </c>
      <c r="T42" s="55">
        <f t="shared" si="0"/>
        <v>33.32</v>
      </c>
      <c r="U42" s="53">
        <f t="shared" si="1"/>
        <v>268325.96</v>
      </c>
      <c r="V42" s="53">
        <f t="shared" si="6"/>
        <v>11304</v>
      </c>
      <c r="W42" s="52">
        <f t="shared" si="14"/>
        <v>280943.48</v>
      </c>
      <c r="X42" s="49"/>
    </row>
    <row r="43" ht="27" spans="1:24">
      <c r="A43" s="19">
        <v>1</v>
      </c>
      <c r="B43" s="19">
        <v>2</v>
      </c>
      <c r="C43" s="19">
        <v>7</v>
      </c>
      <c r="D43" s="19">
        <v>3</v>
      </c>
      <c r="E43" s="25" t="s">
        <v>185</v>
      </c>
      <c r="F43" s="19">
        <v>7</v>
      </c>
      <c r="G43" s="19" t="s">
        <v>186</v>
      </c>
      <c r="H43" s="21" t="s">
        <v>183</v>
      </c>
      <c r="I43" s="60" t="s">
        <v>184</v>
      </c>
      <c r="J43" s="16">
        <v>13393328220</v>
      </c>
      <c r="K43" s="16">
        <v>120.67</v>
      </c>
      <c r="L43" s="42">
        <v>131.13</v>
      </c>
      <c r="M43" s="43">
        <f t="shared" si="3"/>
        <v>1368.96</v>
      </c>
      <c r="N43" s="44">
        <f t="shared" si="16"/>
        <v>472.08</v>
      </c>
      <c r="O43" s="44">
        <v>30</v>
      </c>
      <c r="P43" s="44">
        <f t="shared" si="13"/>
        <v>94.44</v>
      </c>
      <c r="Q43" s="50">
        <f t="shared" si="4"/>
        <v>1965.48</v>
      </c>
      <c r="R43" s="51"/>
      <c r="S43" s="52">
        <f t="shared" si="5"/>
        <v>1965.48</v>
      </c>
      <c r="T43" s="55">
        <f t="shared" si="0"/>
        <v>10.46</v>
      </c>
      <c r="U43" s="53">
        <f t="shared" si="1"/>
        <v>84234.38</v>
      </c>
      <c r="V43" s="53">
        <f t="shared" si="6"/>
        <v>17047</v>
      </c>
      <c r="W43" s="52">
        <f t="shared" si="14"/>
        <v>103246.86</v>
      </c>
      <c r="X43" s="49"/>
    </row>
    <row r="44" ht="27" spans="1:24">
      <c r="A44" s="19">
        <v>1</v>
      </c>
      <c r="B44" s="19">
        <v>1</v>
      </c>
      <c r="C44" s="19">
        <v>11</v>
      </c>
      <c r="D44" s="19">
        <v>1</v>
      </c>
      <c r="E44" s="26" t="s">
        <v>187</v>
      </c>
      <c r="F44" s="19">
        <v>11</v>
      </c>
      <c r="G44" s="19" t="s">
        <v>188</v>
      </c>
      <c r="H44" s="27" t="s">
        <v>189</v>
      </c>
      <c r="I44" s="60" t="s">
        <v>190</v>
      </c>
      <c r="J44" s="16">
        <v>13513223507</v>
      </c>
      <c r="K44" s="16">
        <v>107.83</v>
      </c>
      <c r="L44" s="42">
        <v>131.13</v>
      </c>
      <c r="M44" s="43">
        <f t="shared" si="3"/>
        <v>1368.96</v>
      </c>
      <c r="N44" s="44">
        <f t="shared" si="16"/>
        <v>472.08</v>
      </c>
      <c r="O44" s="44">
        <v>30</v>
      </c>
      <c r="P44" s="44">
        <f t="shared" si="13"/>
        <v>94.44</v>
      </c>
      <c r="Q44" s="50">
        <f t="shared" si="4"/>
        <v>1965.48</v>
      </c>
      <c r="R44" s="51"/>
      <c r="S44" s="52">
        <f t="shared" si="5"/>
        <v>1965.48</v>
      </c>
      <c r="T44" s="55">
        <f t="shared" si="0"/>
        <v>23.3</v>
      </c>
      <c r="U44" s="53">
        <f t="shared" si="1"/>
        <v>187634.9</v>
      </c>
      <c r="V44" s="53">
        <f t="shared" si="6"/>
        <v>17047</v>
      </c>
      <c r="W44" s="52">
        <f t="shared" si="14"/>
        <v>206647.38</v>
      </c>
      <c r="X44" s="49"/>
    </row>
    <row r="45" ht="27" spans="1:24">
      <c r="A45" s="19">
        <v>2</v>
      </c>
      <c r="B45" s="19">
        <v>1</v>
      </c>
      <c r="C45" s="19">
        <v>1</v>
      </c>
      <c r="D45" s="19">
        <v>2</v>
      </c>
      <c r="E45" s="25" t="s">
        <v>191</v>
      </c>
      <c r="F45" s="19">
        <v>1</v>
      </c>
      <c r="G45" s="19" t="s">
        <v>192</v>
      </c>
      <c r="H45" s="21" t="s">
        <v>193</v>
      </c>
      <c r="I45" s="60" t="s">
        <v>194</v>
      </c>
      <c r="J45" s="16">
        <v>15830261777</v>
      </c>
      <c r="K45" s="16">
        <v>53.63</v>
      </c>
      <c r="L45" s="42">
        <v>86.92</v>
      </c>
      <c r="M45" s="43">
        <f t="shared" si="3"/>
        <v>907.44</v>
      </c>
      <c r="N45" s="44">
        <f t="shared" si="16"/>
        <v>312.96</v>
      </c>
      <c r="O45" s="44">
        <v>30</v>
      </c>
      <c r="P45" s="44"/>
      <c r="Q45" s="50">
        <f t="shared" si="4"/>
        <v>1250.4</v>
      </c>
      <c r="R45" s="51"/>
      <c r="S45" s="52">
        <f t="shared" si="5"/>
        <v>1250.4</v>
      </c>
      <c r="T45" s="55">
        <f t="shared" si="0"/>
        <v>33.29</v>
      </c>
      <c r="U45" s="53">
        <f t="shared" si="1"/>
        <v>268084.37</v>
      </c>
      <c r="V45" s="53">
        <f t="shared" si="6"/>
        <v>11300</v>
      </c>
      <c r="W45" s="52">
        <f t="shared" si="14"/>
        <v>280634.77</v>
      </c>
      <c r="X45" s="49"/>
    </row>
    <row r="46" ht="27" spans="1:24">
      <c r="A46" s="19">
        <v>1</v>
      </c>
      <c r="B46" s="19">
        <v>2</v>
      </c>
      <c r="C46" s="19">
        <v>1</v>
      </c>
      <c r="D46" s="19">
        <v>1</v>
      </c>
      <c r="E46" s="22" t="s">
        <v>195</v>
      </c>
      <c r="F46" s="19">
        <v>1</v>
      </c>
      <c r="G46" s="19" t="s">
        <v>196</v>
      </c>
      <c r="H46" s="23" t="s">
        <v>197</v>
      </c>
      <c r="I46" s="60" t="s">
        <v>198</v>
      </c>
      <c r="J46" s="16">
        <v>13373221028</v>
      </c>
      <c r="K46" s="16">
        <v>53.63</v>
      </c>
      <c r="L46" s="42">
        <v>85.21</v>
      </c>
      <c r="M46" s="43">
        <f t="shared" si="3"/>
        <v>889.56</v>
      </c>
      <c r="N46" s="44">
        <f t="shared" si="16"/>
        <v>306.72</v>
      </c>
      <c r="O46" s="44">
        <v>30</v>
      </c>
      <c r="P46" s="44"/>
      <c r="Q46" s="50">
        <f t="shared" si="4"/>
        <v>1226.28</v>
      </c>
      <c r="R46" s="51"/>
      <c r="S46" s="52">
        <f t="shared" si="5"/>
        <v>1226.28</v>
      </c>
      <c r="T46" s="55">
        <f t="shared" si="0"/>
        <v>31.58</v>
      </c>
      <c r="U46" s="53">
        <f t="shared" si="1"/>
        <v>254313.74</v>
      </c>
      <c r="V46" s="53">
        <f t="shared" si="6"/>
        <v>11077</v>
      </c>
      <c r="W46" s="52">
        <f t="shared" si="14"/>
        <v>266617.02</v>
      </c>
      <c r="X46" s="49"/>
    </row>
    <row r="47" ht="27" spans="1:24">
      <c r="A47" s="19">
        <v>1</v>
      </c>
      <c r="B47" s="19">
        <v>2</v>
      </c>
      <c r="C47" s="19">
        <v>13</v>
      </c>
      <c r="D47" s="19">
        <v>2</v>
      </c>
      <c r="E47" s="34" t="s">
        <v>199</v>
      </c>
      <c r="F47" s="19">
        <v>13</v>
      </c>
      <c r="G47" s="19" t="s">
        <v>200</v>
      </c>
      <c r="H47" s="35" t="s">
        <v>201</v>
      </c>
      <c r="I47" s="60" t="s">
        <v>202</v>
      </c>
      <c r="J47" s="16">
        <v>18932660599</v>
      </c>
      <c r="K47" s="16">
        <v>64.68</v>
      </c>
      <c r="L47" s="42">
        <v>86.95</v>
      </c>
      <c r="M47" s="43">
        <f t="shared" si="3"/>
        <v>907.8</v>
      </c>
      <c r="N47" s="44">
        <f t="shared" ref="N47:N53" si="17">ROUND(L47*0.35,2)*12</f>
        <v>365.16</v>
      </c>
      <c r="O47" s="44">
        <v>30</v>
      </c>
      <c r="P47" s="44">
        <f t="shared" ref="P47:P54" si="18">ROUND(L47*0.06,2)*12</f>
        <v>62.64</v>
      </c>
      <c r="Q47" s="50">
        <f t="shared" si="4"/>
        <v>1365.6</v>
      </c>
      <c r="R47" s="51"/>
      <c r="S47" s="52">
        <f t="shared" si="5"/>
        <v>1365.6</v>
      </c>
      <c r="T47" s="55">
        <f t="shared" si="0"/>
        <v>22.27</v>
      </c>
      <c r="U47" s="53">
        <f t="shared" si="1"/>
        <v>179340.31</v>
      </c>
      <c r="V47" s="53">
        <f t="shared" si="6"/>
        <v>11304</v>
      </c>
      <c r="W47" s="52">
        <f t="shared" si="14"/>
        <v>192009.91</v>
      </c>
      <c r="X47" s="49"/>
    </row>
    <row r="48" ht="54" spans="1:24">
      <c r="A48" s="19">
        <v>1</v>
      </c>
      <c r="B48" s="19">
        <v>1</v>
      </c>
      <c r="C48" s="19">
        <v>14</v>
      </c>
      <c r="D48" s="19">
        <v>1</v>
      </c>
      <c r="E48" s="25" t="s">
        <v>203</v>
      </c>
      <c r="F48" s="19">
        <v>14</v>
      </c>
      <c r="G48" s="19" t="s">
        <v>204</v>
      </c>
      <c r="H48" s="21" t="s">
        <v>205</v>
      </c>
      <c r="I48" s="19" t="s">
        <v>206</v>
      </c>
      <c r="J48" s="16" t="s">
        <v>207</v>
      </c>
      <c r="K48" s="16">
        <v>147.27</v>
      </c>
      <c r="L48" s="42">
        <v>131.13</v>
      </c>
      <c r="M48" s="43">
        <f t="shared" si="3"/>
        <v>1368.96</v>
      </c>
      <c r="N48" s="44">
        <f t="shared" si="17"/>
        <v>550.8</v>
      </c>
      <c r="O48" s="44">
        <v>30</v>
      </c>
      <c r="P48" s="44">
        <f t="shared" si="18"/>
        <v>94.44</v>
      </c>
      <c r="Q48" s="50">
        <f t="shared" si="4"/>
        <v>2044.2</v>
      </c>
      <c r="R48" s="51"/>
      <c r="S48" s="52">
        <f t="shared" si="5"/>
        <v>2044.2</v>
      </c>
      <c r="T48" s="56">
        <f>L48-130</f>
        <v>1.13</v>
      </c>
      <c r="U48" s="53">
        <f t="shared" si="1"/>
        <v>9099.89</v>
      </c>
      <c r="V48" s="53">
        <f t="shared" si="6"/>
        <v>17047</v>
      </c>
      <c r="W48" s="52">
        <f>S48+V48+U48</f>
        <v>28191.09</v>
      </c>
      <c r="X48" s="10" t="s">
        <v>118</v>
      </c>
    </row>
    <row r="49" ht="27" spans="1:24">
      <c r="A49" s="19">
        <v>1</v>
      </c>
      <c r="B49" s="19">
        <v>1</v>
      </c>
      <c r="C49" s="19">
        <v>14</v>
      </c>
      <c r="D49" s="19">
        <v>2</v>
      </c>
      <c r="E49" s="25" t="s">
        <v>208</v>
      </c>
      <c r="F49" s="19">
        <v>14</v>
      </c>
      <c r="G49" s="19" t="s">
        <v>209</v>
      </c>
      <c r="H49" s="21" t="s">
        <v>210</v>
      </c>
      <c r="I49" s="60" t="s">
        <v>211</v>
      </c>
      <c r="J49" s="16" t="s">
        <v>212</v>
      </c>
      <c r="K49" s="16">
        <v>53.63</v>
      </c>
      <c r="L49" s="42">
        <v>86.95</v>
      </c>
      <c r="M49" s="43">
        <f t="shared" si="3"/>
        <v>907.8</v>
      </c>
      <c r="N49" s="44">
        <f t="shared" si="17"/>
        <v>365.16</v>
      </c>
      <c r="O49" s="44">
        <v>30</v>
      </c>
      <c r="P49" s="44">
        <f t="shared" si="18"/>
        <v>62.64</v>
      </c>
      <c r="Q49" s="50">
        <f t="shared" si="4"/>
        <v>1365.6</v>
      </c>
      <c r="R49" s="51"/>
      <c r="S49" s="52">
        <f t="shared" si="5"/>
        <v>1365.6</v>
      </c>
      <c r="T49" s="55">
        <f t="shared" si="0"/>
        <v>33.32</v>
      </c>
      <c r="U49" s="53">
        <f t="shared" si="1"/>
        <v>268325.96</v>
      </c>
      <c r="V49" s="53">
        <f t="shared" si="6"/>
        <v>11304</v>
      </c>
      <c r="W49" s="52">
        <f t="shared" ref="W49:W63" si="19">S49+U49+V49</f>
        <v>280995.56</v>
      </c>
      <c r="X49" s="49"/>
    </row>
    <row r="50" ht="27" spans="1:24">
      <c r="A50" s="19">
        <v>1</v>
      </c>
      <c r="B50" s="19">
        <v>2</v>
      </c>
      <c r="C50" s="19">
        <v>18</v>
      </c>
      <c r="D50" s="19">
        <v>2</v>
      </c>
      <c r="E50" s="36" t="s">
        <v>213</v>
      </c>
      <c r="F50" s="19">
        <v>18</v>
      </c>
      <c r="G50" s="19" t="s">
        <v>214</v>
      </c>
      <c r="H50" s="37" t="s">
        <v>215</v>
      </c>
      <c r="I50" s="19" t="s">
        <v>216</v>
      </c>
      <c r="J50" s="16">
        <v>15830209639</v>
      </c>
      <c r="K50" s="16">
        <v>53.63</v>
      </c>
      <c r="L50" s="42">
        <v>86.95</v>
      </c>
      <c r="M50" s="43">
        <f t="shared" si="3"/>
        <v>907.8</v>
      </c>
      <c r="N50" s="44">
        <f t="shared" si="17"/>
        <v>365.16</v>
      </c>
      <c r="O50" s="44">
        <v>30</v>
      </c>
      <c r="P50" s="44">
        <f t="shared" si="18"/>
        <v>62.64</v>
      </c>
      <c r="Q50" s="50">
        <f t="shared" si="4"/>
        <v>1365.6</v>
      </c>
      <c r="R50" s="51"/>
      <c r="S50" s="52">
        <f t="shared" si="5"/>
        <v>1365.6</v>
      </c>
      <c r="T50" s="55">
        <f t="shared" si="0"/>
        <v>33.32</v>
      </c>
      <c r="U50" s="53">
        <f t="shared" si="1"/>
        <v>268325.96</v>
      </c>
      <c r="V50" s="53">
        <f t="shared" si="6"/>
        <v>11304</v>
      </c>
      <c r="W50" s="52">
        <f t="shared" si="19"/>
        <v>280995.56</v>
      </c>
      <c r="X50" s="49"/>
    </row>
    <row r="51" ht="27" spans="1:24">
      <c r="A51" s="19">
        <v>1</v>
      </c>
      <c r="B51" s="19">
        <v>2</v>
      </c>
      <c r="C51" s="19">
        <v>20</v>
      </c>
      <c r="D51" s="19">
        <v>2</v>
      </c>
      <c r="E51" s="24" t="s">
        <v>217</v>
      </c>
      <c r="F51" s="19">
        <v>20</v>
      </c>
      <c r="G51" s="19" t="s">
        <v>218</v>
      </c>
      <c r="H51" s="23" t="s">
        <v>219</v>
      </c>
      <c r="I51" s="19" t="s">
        <v>220</v>
      </c>
      <c r="J51" s="16">
        <v>18632255357</v>
      </c>
      <c r="K51" s="16">
        <v>53.63</v>
      </c>
      <c r="L51" s="42">
        <v>86.95</v>
      </c>
      <c r="M51" s="43">
        <f t="shared" si="3"/>
        <v>907.8</v>
      </c>
      <c r="N51" s="44">
        <f t="shared" si="17"/>
        <v>365.16</v>
      </c>
      <c r="O51" s="44">
        <v>30</v>
      </c>
      <c r="P51" s="44">
        <f t="shared" si="18"/>
        <v>62.64</v>
      </c>
      <c r="Q51" s="50">
        <f t="shared" si="4"/>
        <v>1365.6</v>
      </c>
      <c r="R51" s="51"/>
      <c r="S51" s="52">
        <f t="shared" si="5"/>
        <v>1365.6</v>
      </c>
      <c r="T51" s="55">
        <f t="shared" si="0"/>
        <v>33.32</v>
      </c>
      <c r="U51" s="53">
        <f t="shared" si="1"/>
        <v>268325.96</v>
      </c>
      <c r="V51" s="53">
        <f t="shared" si="6"/>
        <v>11304</v>
      </c>
      <c r="W51" s="52">
        <f t="shared" si="19"/>
        <v>280995.56</v>
      </c>
      <c r="X51" s="49"/>
    </row>
    <row r="52" ht="54" spans="1:24">
      <c r="A52" s="19">
        <v>1</v>
      </c>
      <c r="B52" s="19">
        <v>2</v>
      </c>
      <c r="C52" s="19">
        <v>15</v>
      </c>
      <c r="D52" s="19">
        <v>1</v>
      </c>
      <c r="E52" s="25" t="s">
        <v>221</v>
      </c>
      <c r="F52" s="19">
        <v>15</v>
      </c>
      <c r="G52" s="19" t="s">
        <v>222</v>
      </c>
      <c r="H52" s="21" t="s">
        <v>223</v>
      </c>
      <c r="I52" s="19" t="s">
        <v>224</v>
      </c>
      <c r="J52" s="16" t="s">
        <v>225</v>
      </c>
      <c r="K52" s="16">
        <v>54.31</v>
      </c>
      <c r="L52" s="42">
        <v>85.21</v>
      </c>
      <c r="M52" s="43">
        <f t="shared" si="3"/>
        <v>889.56</v>
      </c>
      <c r="N52" s="44">
        <f t="shared" si="17"/>
        <v>357.84</v>
      </c>
      <c r="O52" s="44">
        <v>30</v>
      </c>
      <c r="P52" s="44">
        <f t="shared" si="18"/>
        <v>61.32</v>
      </c>
      <c r="Q52" s="50">
        <f t="shared" si="4"/>
        <v>1338.72</v>
      </c>
      <c r="R52" s="51"/>
      <c r="S52" s="52">
        <f t="shared" si="5"/>
        <v>1338.72</v>
      </c>
      <c r="T52" s="55">
        <f t="shared" si="0"/>
        <v>30.9</v>
      </c>
      <c r="U52" s="53">
        <f t="shared" si="1"/>
        <v>248837.7</v>
      </c>
      <c r="V52" s="53">
        <f t="shared" si="6"/>
        <v>11077</v>
      </c>
      <c r="W52" s="52">
        <f t="shared" si="19"/>
        <v>261253.42</v>
      </c>
      <c r="X52" s="49"/>
    </row>
    <row r="53" ht="27" spans="1:24">
      <c r="A53" s="19">
        <v>1</v>
      </c>
      <c r="B53" s="19">
        <v>2</v>
      </c>
      <c r="C53" s="19">
        <v>21</v>
      </c>
      <c r="D53" s="19">
        <v>2</v>
      </c>
      <c r="E53" s="24" t="s">
        <v>226</v>
      </c>
      <c r="F53" s="19">
        <v>21</v>
      </c>
      <c r="G53" s="19" t="s">
        <v>227</v>
      </c>
      <c r="H53" s="23" t="s">
        <v>228</v>
      </c>
      <c r="I53" s="60" t="s">
        <v>229</v>
      </c>
      <c r="J53" s="16">
        <v>17778835534</v>
      </c>
      <c r="K53" s="16">
        <v>53.63</v>
      </c>
      <c r="L53" s="42">
        <v>86.95</v>
      </c>
      <c r="M53" s="43">
        <f t="shared" si="3"/>
        <v>907.8</v>
      </c>
      <c r="N53" s="44">
        <f t="shared" si="17"/>
        <v>365.16</v>
      </c>
      <c r="O53" s="44">
        <v>30</v>
      </c>
      <c r="P53" s="44">
        <f t="shared" si="18"/>
        <v>62.64</v>
      </c>
      <c r="Q53" s="50">
        <f t="shared" si="4"/>
        <v>1365.6</v>
      </c>
      <c r="R53" s="51"/>
      <c r="S53" s="52">
        <f t="shared" si="5"/>
        <v>1365.6</v>
      </c>
      <c r="T53" s="55">
        <f t="shared" si="0"/>
        <v>33.32</v>
      </c>
      <c r="U53" s="53">
        <f t="shared" si="1"/>
        <v>268325.96</v>
      </c>
      <c r="V53" s="53">
        <f t="shared" si="6"/>
        <v>11304</v>
      </c>
      <c r="W53" s="52">
        <f t="shared" si="19"/>
        <v>280995.56</v>
      </c>
      <c r="X53" s="49"/>
    </row>
    <row r="54" ht="27" spans="1:24">
      <c r="A54" s="19">
        <v>1</v>
      </c>
      <c r="B54" s="19">
        <v>2</v>
      </c>
      <c r="C54" s="19">
        <v>10</v>
      </c>
      <c r="D54" s="19">
        <v>3</v>
      </c>
      <c r="E54" s="24" t="s">
        <v>230</v>
      </c>
      <c r="F54" s="19">
        <v>10</v>
      </c>
      <c r="G54" s="19" t="s">
        <v>231</v>
      </c>
      <c r="H54" s="23" t="s">
        <v>232</v>
      </c>
      <c r="I54" s="60" t="s">
        <v>233</v>
      </c>
      <c r="J54" s="16">
        <v>15194998820</v>
      </c>
      <c r="K54" s="16">
        <v>107.83</v>
      </c>
      <c r="L54" s="42">
        <v>131.13</v>
      </c>
      <c r="M54" s="43">
        <f t="shared" si="3"/>
        <v>1368.96</v>
      </c>
      <c r="N54" s="44">
        <f t="shared" ref="N54:N57" si="20">ROUND(L54*0.3,2)*12</f>
        <v>472.08</v>
      </c>
      <c r="O54" s="44">
        <v>30</v>
      </c>
      <c r="P54" s="44">
        <f t="shared" si="18"/>
        <v>94.44</v>
      </c>
      <c r="Q54" s="50">
        <f t="shared" si="4"/>
        <v>1965.48</v>
      </c>
      <c r="R54" s="51"/>
      <c r="S54" s="52">
        <f t="shared" si="5"/>
        <v>1965.48</v>
      </c>
      <c r="T54" s="55">
        <f t="shared" si="0"/>
        <v>23.3</v>
      </c>
      <c r="U54" s="53">
        <f t="shared" si="1"/>
        <v>187634.9</v>
      </c>
      <c r="V54" s="53">
        <f t="shared" si="6"/>
        <v>17047</v>
      </c>
      <c r="W54" s="52">
        <f t="shared" si="19"/>
        <v>206647.38</v>
      </c>
      <c r="X54" s="49"/>
    </row>
    <row r="55" ht="81" spans="1:24">
      <c r="A55" s="16">
        <v>2</v>
      </c>
      <c r="B55" s="16">
        <v>2</v>
      </c>
      <c r="C55" s="16">
        <v>1</v>
      </c>
      <c r="D55" s="16">
        <v>1</v>
      </c>
      <c r="E55" s="17" t="s">
        <v>234</v>
      </c>
      <c r="F55" s="16">
        <v>1</v>
      </c>
      <c r="G55" s="16" t="s">
        <v>235</v>
      </c>
      <c r="H55" s="18" t="s">
        <v>236</v>
      </c>
      <c r="I55" s="16" t="s">
        <v>237</v>
      </c>
      <c r="J55" s="16" t="s">
        <v>238</v>
      </c>
      <c r="K55" s="16">
        <v>54.56</v>
      </c>
      <c r="L55" s="42">
        <v>85.18</v>
      </c>
      <c r="M55" s="43">
        <f t="shared" si="3"/>
        <v>889.32</v>
      </c>
      <c r="N55" s="44">
        <f t="shared" si="20"/>
        <v>306.6</v>
      </c>
      <c r="O55" s="44">
        <v>30</v>
      </c>
      <c r="P55" s="44"/>
      <c r="Q55" s="50">
        <f t="shared" si="4"/>
        <v>1225.92</v>
      </c>
      <c r="R55" s="51"/>
      <c r="S55" s="52">
        <f t="shared" si="5"/>
        <v>1225.92</v>
      </c>
      <c r="T55" s="55">
        <f t="shared" si="0"/>
        <v>30.62</v>
      </c>
      <c r="U55" s="53">
        <f t="shared" si="1"/>
        <v>246582.86</v>
      </c>
      <c r="V55" s="53">
        <f t="shared" si="6"/>
        <v>11073</v>
      </c>
      <c r="W55" s="52">
        <f t="shared" si="19"/>
        <v>258881.78</v>
      </c>
      <c r="X55" s="49"/>
    </row>
    <row r="56" ht="54" spans="1:24">
      <c r="A56" s="19">
        <v>1</v>
      </c>
      <c r="B56" s="19">
        <v>2</v>
      </c>
      <c r="C56" s="19">
        <v>14</v>
      </c>
      <c r="D56" s="19">
        <v>3</v>
      </c>
      <c r="E56" s="25" t="s">
        <v>239</v>
      </c>
      <c r="F56" s="19">
        <v>14</v>
      </c>
      <c r="G56" s="19" t="s">
        <v>240</v>
      </c>
      <c r="H56" s="21" t="s">
        <v>241</v>
      </c>
      <c r="I56" s="19" t="s">
        <v>242</v>
      </c>
      <c r="J56" s="16" t="s">
        <v>243</v>
      </c>
      <c r="K56" s="16">
        <v>107.83</v>
      </c>
      <c r="L56" s="42">
        <v>131.13</v>
      </c>
      <c r="M56" s="43">
        <f t="shared" si="3"/>
        <v>1368.96</v>
      </c>
      <c r="N56" s="44">
        <f>ROUND(L56*0.35,2)*12</f>
        <v>550.8</v>
      </c>
      <c r="O56" s="44">
        <v>30</v>
      </c>
      <c r="P56" s="44">
        <f t="shared" ref="P56:P59" si="21">ROUND(L56*0.06,2)*12</f>
        <v>94.44</v>
      </c>
      <c r="Q56" s="50">
        <f t="shared" si="4"/>
        <v>2044.2</v>
      </c>
      <c r="R56" s="51"/>
      <c r="S56" s="52">
        <f t="shared" si="5"/>
        <v>2044.2</v>
      </c>
      <c r="T56" s="55">
        <f t="shared" si="0"/>
        <v>23.3</v>
      </c>
      <c r="U56" s="53">
        <f t="shared" si="1"/>
        <v>187634.9</v>
      </c>
      <c r="V56" s="53">
        <f t="shared" si="6"/>
        <v>17047</v>
      </c>
      <c r="W56" s="52">
        <f t="shared" si="19"/>
        <v>206726.1</v>
      </c>
      <c r="X56" s="49"/>
    </row>
    <row r="57" ht="27" spans="1:24">
      <c r="A57" s="19">
        <v>1</v>
      </c>
      <c r="B57" s="19">
        <v>1</v>
      </c>
      <c r="C57" s="19">
        <v>7</v>
      </c>
      <c r="D57" s="19">
        <v>3</v>
      </c>
      <c r="E57" s="34" t="s">
        <v>244</v>
      </c>
      <c r="F57" s="19">
        <v>7</v>
      </c>
      <c r="G57" s="19" t="s">
        <v>245</v>
      </c>
      <c r="H57" s="35" t="s">
        <v>246</v>
      </c>
      <c r="I57" s="60" t="s">
        <v>247</v>
      </c>
      <c r="J57" s="16">
        <v>13933897457</v>
      </c>
      <c r="K57" s="16">
        <v>53.63</v>
      </c>
      <c r="L57" s="42">
        <v>85.21</v>
      </c>
      <c r="M57" s="43">
        <f t="shared" si="3"/>
        <v>889.56</v>
      </c>
      <c r="N57" s="44">
        <f t="shared" si="20"/>
        <v>306.72</v>
      </c>
      <c r="O57" s="44">
        <v>30</v>
      </c>
      <c r="P57" s="44">
        <f t="shared" si="21"/>
        <v>61.32</v>
      </c>
      <c r="Q57" s="50">
        <f t="shared" si="4"/>
        <v>1287.6</v>
      </c>
      <c r="R57" s="51"/>
      <c r="S57" s="52">
        <f t="shared" si="5"/>
        <v>1287.6</v>
      </c>
      <c r="T57" s="55">
        <f t="shared" si="0"/>
        <v>31.58</v>
      </c>
      <c r="U57" s="53">
        <f t="shared" si="1"/>
        <v>254313.74</v>
      </c>
      <c r="V57" s="53">
        <f t="shared" si="6"/>
        <v>11077</v>
      </c>
      <c r="W57" s="52">
        <f t="shared" si="19"/>
        <v>266678.34</v>
      </c>
      <c r="X57" s="49"/>
    </row>
    <row r="58" ht="27" spans="1:24">
      <c r="A58" s="19">
        <v>1</v>
      </c>
      <c r="B58" s="19">
        <v>1</v>
      </c>
      <c r="C58" s="19">
        <v>16</v>
      </c>
      <c r="D58" s="19">
        <v>2</v>
      </c>
      <c r="E58" s="25" t="s">
        <v>248</v>
      </c>
      <c r="F58" s="19">
        <v>16</v>
      </c>
      <c r="G58" s="19" t="s">
        <v>249</v>
      </c>
      <c r="H58" s="21" t="s">
        <v>250</v>
      </c>
      <c r="I58" s="60" t="s">
        <v>251</v>
      </c>
      <c r="J58" s="16">
        <v>13833212986</v>
      </c>
      <c r="K58" s="16">
        <v>57.39</v>
      </c>
      <c r="L58" s="42">
        <v>86.95</v>
      </c>
      <c r="M58" s="43">
        <f t="shared" si="3"/>
        <v>907.8</v>
      </c>
      <c r="N58" s="44">
        <f t="shared" ref="N58:N64" si="22">ROUND(L58*0.35,2)*12</f>
        <v>365.16</v>
      </c>
      <c r="O58" s="44">
        <v>30</v>
      </c>
      <c r="P58" s="44">
        <f t="shared" si="21"/>
        <v>62.64</v>
      </c>
      <c r="Q58" s="50">
        <f t="shared" si="4"/>
        <v>1365.6</v>
      </c>
      <c r="R58" s="51"/>
      <c r="S58" s="52">
        <f t="shared" si="5"/>
        <v>1365.6</v>
      </c>
      <c r="T58" s="55">
        <f t="shared" si="0"/>
        <v>29.56</v>
      </c>
      <c r="U58" s="53">
        <f t="shared" si="1"/>
        <v>238046.68</v>
      </c>
      <c r="V58" s="53">
        <f t="shared" si="6"/>
        <v>11304</v>
      </c>
      <c r="W58" s="52">
        <f t="shared" si="19"/>
        <v>250716.28</v>
      </c>
      <c r="X58" s="49"/>
    </row>
    <row r="59" ht="27" spans="1:24">
      <c r="A59" s="19">
        <v>1</v>
      </c>
      <c r="B59" s="19">
        <v>2</v>
      </c>
      <c r="C59" s="19">
        <v>11</v>
      </c>
      <c r="D59" s="19">
        <v>3</v>
      </c>
      <c r="E59" s="26" t="s">
        <v>252</v>
      </c>
      <c r="F59" s="19">
        <v>11</v>
      </c>
      <c r="G59" s="19" t="s">
        <v>253</v>
      </c>
      <c r="H59" s="27" t="s">
        <v>254</v>
      </c>
      <c r="I59" s="60" t="s">
        <v>255</v>
      </c>
      <c r="J59" s="16">
        <v>17803125988</v>
      </c>
      <c r="K59" s="16">
        <v>107.83</v>
      </c>
      <c r="L59" s="42">
        <v>131.13</v>
      </c>
      <c r="M59" s="43">
        <f t="shared" si="3"/>
        <v>1368.96</v>
      </c>
      <c r="N59" s="44">
        <f t="shared" ref="N59:N61" si="23">ROUND(L59*0.3,2)*12</f>
        <v>472.08</v>
      </c>
      <c r="O59" s="44">
        <v>30</v>
      </c>
      <c r="P59" s="44">
        <f t="shared" si="21"/>
        <v>94.44</v>
      </c>
      <c r="Q59" s="50">
        <f t="shared" si="4"/>
        <v>1965.48</v>
      </c>
      <c r="R59" s="51"/>
      <c r="S59" s="52">
        <f t="shared" si="5"/>
        <v>1965.48</v>
      </c>
      <c r="T59" s="55">
        <f t="shared" si="0"/>
        <v>23.3</v>
      </c>
      <c r="U59" s="53">
        <f t="shared" si="1"/>
        <v>187634.9</v>
      </c>
      <c r="V59" s="53">
        <f t="shared" si="6"/>
        <v>17047</v>
      </c>
      <c r="W59" s="52">
        <f t="shared" si="19"/>
        <v>206647.38</v>
      </c>
      <c r="X59" s="49"/>
    </row>
    <row r="60" ht="27" spans="1:24">
      <c r="A60" s="19">
        <v>1</v>
      </c>
      <c r="B60" s="19">
        <v>2</v>
      </c>
      <c r="C60" s="19">
        <v>1</v>
      </c>
      <c r="D60" s="19">
        <v>3</v>
      </c>
      <c r="E60" s="38" t="s">
        <v>256</v>
      </c>
      <c r="F60" s="19">
        <v>1</v>
      </c>
      <c r="G60" s="19" t="s">
        <v>257</v>
      </c>
      <c r="H60" s="39" t="s">
        <v>258</v>
      </c>
      <c r="I60" s="60" t="s">
        <v>259</v>
      </c>
      <c r="J60" s="16">
        <v>13582288186</v>
      </c>
      <c r="K60" s="16">
        <v>119.96</v>
      </c>
      <c r="L60" s="42">
        <v>131.13</v>
      </c>
      <c r="M60" s="43">
        <f t="shared" si="3"/>
        <v>1368.96</v>
      </c>
      <c r="N60" s="44">
        <f t="shared" si="23"/>
        <v>472.08</v>
      </c>
      <c r="O60" s="44">
        <v>30</v>
      </c>
      <c r="P60" s="44"/>
      <c r="Q60" s="50">
        <f t="shared" si="4"/>
        <v>1871.04</v>
      </c>
      <c r="R60" s="51"/>
      <c r="S60" s="52">
        <f t="shared" si="5"/>
        <v>1871.04</v>
      </c>
      <c r="T60" s="55">
        <f t="shared" si="0"/>
        <v>11.17</v>
      </c>
      <c r="U60" s="53">
        <f t="shared" si="1"/>
        <v>89952.01</v>
      </c>
      <c r="V60" s="53">
        <f t="shared" si="6"/>
        <v>17047</v>
      </c>
      <c r="W60" s="52">
        <f t="shared" si="19"/>
        <v>108870.05</v>
      </c>
      <c r="X60" s="49"/>
    </row>
    <row r="61" ht="27" spans="1:24">
      <c r="A61" s="19">
        <v>1</v>
      </c>
      <c r="B61" s="19">
        <v>1</v>
      </c>
      <c r="C61" s="19">
        <v>1</v>
      </c>
      <c r="D61" s="19">
        <v>1</v>
      </c>
      <c r="E61" s="25" t="s">
        <v>260</v>
      </c>
      <c r="F61" s="19">
        <v>1</v>
      </c>
      <c r="G61" s="19" t="s">
        <v>261</v>
      </c>
      <c r="H61" s="21" t="s">
        <v>262</v>
      </c>
      <c r="I61" s="60" t="s">
        <v>263</v>
      </c>
      <c r="J61" s="16">
        <v>17732288717</v>
      </c>
      <c r="K61" s="16">
        <v>119.96</v>
      </c>
      <c r="L61" s="42">
        <v>131.13</v>
      </c>
      <c r="M61" s="43">
        <f t="shared" si="3"/>
        <v>1368.96</v>
      </c>
      <c r="N61" s="44">
        <f t="shared" si="23"/>
        <v>472.08</v>
      </c>
      <c r="O61" s="44">
        <v>30</v>
      </c>
      <c r="P61" s="44"/>
      <c r="Q61" s="50">
        <f t="shared" si="4"/>
        <v>1871.04</v>
      </c>
      <c r="R61" s="51"/>
      <c r="S61" s="52">
        <f t="shared" si="5"/>
        <v>1871.04</v>
      </c>
      <c r="T61" s="55">
        <f t="shared" si="0"/>
        <v>11.17</v>
      </c>
      <c r="U61" s="53">
        <f t="shared" si="1"/>
        <v>89952.01</v>
      </c>
      <c r="V61" s="53">
        <f t="shared" si="6"/>
        <v>17047</v>
      </c>
      <c r="W61" s="52">
        <f t="shared" si="19"/>
        <v>108870.05</v>
      </c>
      <c r="X61" s="49"/>
    </row>
    <row r="62" ht="27" spans="1:24">
      <c r="A62" s="19">
        <v>1</v>
      </c>
      <c r="B62" s="19">
        <v>1</v>
      </c>
      <c r="C62" s="19">
        <v>18</v>
      </c>
      <c r="D62" s="19">
        <v>1</v>
      </c>
      <c r="E62" s="25" t="s">
        <v>264</v>
      </c>
      <c r="F62" s="19">
        <v>18</v>
      </c>
      <c r="G62" s="19" t="s">
        <v>265</v>
      </c>
      <c r="H62" s="21" t="s">
        <v>266</v>
      </c>
      <c r="I62" s="60" t="s">
        <v>267</v>
      </c>
      <c r="J62" s="16">
        <v>17732401256</v>
      </c>
      <c r="K62" s="16">
        <v>107.83</v>
      </c>
      <c r="L62" s="42">
        <v>131.13</v>
      </c>
      <c r="M62" s="43">
        <f t="shared" si="3"/>
        <v>1368.96</v>
      </c>
      <c r="N62" s="44">
        <f t="shared" si="22"/>
        <v>550.8</v>
      </c>
      <c r="O62" s="44">
        <v>30</v>
      </c>
      <c r="P62" s="44">
        <f t="shared" ref="P62:P64" si="24">ROUND(L62*0.06,2)*12</f>
        <v>94.44</v>
      </c>
      <c r="Q62" s="50">
        <f t="shared" si="4"/>
        <v>2044.2</v>
      </c>
      <c r="R62" s="51"/>
      <c r="S62" s="52">
        <f t="shared" si="5"/>
        <v>2044.2</v>
      </c>
      <c r="T62" s="55">
        <f t="shared" si="0"/>
        <v>23.3</v>
      </c>
      <c r="U62" s="53">
        <f t="shared" si="1"/>
        <v>187634.9</v>
      </c>
      <c r="V62" s="53">
        <f t="shared" si="6"/>
        <v>17047</v>
      </c>
      <c r="W62" s="52">
        <f t="shared" si="19"/>
        <v>206726.1</v>
      </c>
      <c r="X62" s="49"/>
    </row>
    <row r="63" ht="27" spans="1:24">
      <c r="A63" s="19">
        <v>1</v>
      </c>
      <c r="B63" s="19">
        <v>1</v>
      </c>
      <c r="C63" s="19">
        <v>19</v>
      </c>
      <c r="D63" s="19">
        <v>2</v>
      </c>
      <c r="E63" s="22" t="s">
        <v>268</v>
      </c>
      <c r="F63" s="19">
        <v>19</v>
      </c>
      <c r="G63" s="19" t="s">
        <v>269</v>
      </c>
      <c r="H63" s="23" t="s">
        <v>270</v>
      </c>
      <c r="I63" s="19" t="s">
        <v>271</v>
      </c>
      <c r="J63" s="16">
        <v>13930261122</v>
      </c>
      <c r="K63" s="16">
        <v>54.56</v>
      </c>
      <c r="L63" s="42">
        <v>86.95</v>
      </c>
      <c r="M63" s="43">
        <f t="shared" si="3"/>
        <v>907.8</v>
      </c>
      <c r="N63" s="44">
        <f t="shared" si="22"/>
        <v>365.16</v>
      </c>
      <c r="O63" s="44">
        <v>30</v>
      </c>
      <c r="P63" s="44">
        <f t="shared" si="24"/>
        <v>62.64</v>
      </c>
      <c r="Q63" s="50">
        <f t="shared" si="4"/>
        <v>1365.6</v>
      </c>
      <c r="R63" s="51"/>
      <c r="S63" s="52">
        <f t="shared" si="5"/>
        <v>1365.6</v>
      </c>
      <c r="T63" s="55">
        <f t="shared" si="0"/>
        <v>32.39</v>
      </c>
      <c r="U63" s="53">
        <f t="shared" si="1"/>
        <v>260836.67</v>
      </c>
      <c r="V63" s="53">
        <f t="shared" si="6"/>
        <v>11304</v>
      </c>
      <c r="W63" s="52">
        <f t="shared" si="19"/>
        <v>273506.27</v>
      </c>
      <c r="X63" s="49"/>
    </row>
    <row r="64" ht="37.5" spans="1:24">
      <c r="A64" s="19">
        <v>1</v>
      </c>
      <c r="B64" s="19">
        <v>1</v>
      </c>
      <c r="C64" s="19">
        <v>19</v>
      </c>
      <c r="D64" s="19">
        <v>1</v>
      </c>
      <c r="E64" s="22" t="s">
        <v>272</v>
      </c>
      <c r="F64" s="19">
        <v>19</v>
      </c>
      <c r="G64" s="19" t="s">
        <v>273</v>
      </c>
      <c r="H64" s="23" t="s">
        <v>270</v>
      </c>
      <c r="I64" s="19" t="s">
        <v>271</v>
      </c>
      <c r="J64" s="16">
        <v>13930261122</v>
      </c>
      <c r="K64" s="16">
        <v>147.27</v>
      </c>
      <c r="L64" s="42">
        <v>131.13</v>
      </c>
      <c r="M64" s="43">
        <f t="shared" si="3"/>
        <v>1368.96</v>
      </c>
      <c r="N64" s="44">
        <f t="shared" si="22"/>
        <v>550.8</v>
      </c>
      <c r="O64" s="44">
        <v>30</v>
      </c>
      <c r="P64" s="44">
        <f t="shared" si="24"/>
        <v>94.44</v>
      </c>
      <c r="Q64" s="50">
        <f t="shared" si="4"/>
        <v>2044.2</v>
      </c>
      <c r="R64" s="51"/>
      <c r="S64" s="52">
        <f t="shared" si="5"/>
        <v>2044.2</v>
      </c>
      <c r="T64" s="56">
        <f>L64-130</f>
        <v>1.13</v>
      </c>
      <c r="U64" s="53">
        <f t="shared" si="1"/>
        <v>9099.89</v>
      </c>
      <c r="V64" s="53">
        <f t="shared" si="6"/>
        <v>17047</v>
      </c>
      <c r="W64" s="52">
        <f>S64+V64+U64</f>
        <v>28191.09</v>
      </c>
      <c r="X64" s="10" t="s">
        <v>118</v>
      </c>
    </row>
    <row r="65" ht="54" spans="1:24">
      <c r="A65" s="19">
        <v>2</v>
      </c>
      <c r="B65" s="19">
        <v>1</v>
      </c>
      <c r="C65" s="19">
        <v>1</v>
      </c>
      <c r="D65" s="19">
        <v>1</v>
      </c>
      <c r="E65" s="25" t="s">
        <v>274</v>
      </c>
      <c r="F65" s="19">
        <v>1</v>
      </c>
      <c r="G65" s="19" t="s">
        <v>275</v>
      </c>
      <c r="H65" s="21" t="s">
        <v>276</v>
      </c>
      <c r="I65" s="19" t="s">
        <v>277</v>
      </c>
      <c r="J65" s="16" t="s">
        <v>278</v>
      </c>
      <c r="K65" s="16">
        <v>108.25</v>
      </c>
      <c r="L65" s="42">
        <v>131.09</v>
      </c>
      <c r="M65" s="43">
        <f t="shared" si="3"/>
        <v>1368.6</v>
      </c>
      <c r="N65" s="44">
        <f t="shared" ref="N65:N70" si="25">ROUND(L65*0.3,2)*12</f>
        <v>471.96</v>
      </c>
      <c r="O65" s="44">
        <v>30</v>
      </c>
      <c r="P65" s="44"/>
      <c r="Q65" s="50">
        <f t="shared" si="4"/>
        <v>1870.56</v>
      </c>
      <c r="R65" s="51"/>
      <c r="S65" s="52">
        <f t="shared" si="5"/>
        <v>1870.56</v>
      </c>
      <c r="T65" s="55">
        <f t="shared" si="0"/>
        <v>22.84</v>
      </c>
      <c r="U65" s="53">
        <f t="shared" si="1"/>
        <v>183930.52</v>
      </c>
      <c r="V65" s="53">
        <f t="shared" si="6"/>
        <v>17042</v>
      </c>
      <c r="W65" s="52">
        <f t="shared" ref="W65:W88" si="26">S65+U65+V65</f>
        <v>202843.08</v>
      </c>
      <c r="X65" s="49"/>
    </row>
    <row r="66" ht="27" spans="1:24">
      <c r="A66" s="19">
        <v>1</v>
      </c>
      <c r="B66" s="19">
        <v>2</v>
      </c>
      <c r="C66" s="19">
        <v>20</v>
      </c>
      <c r="D66" s="19">
        <v>3</v>
      </c>
      <c r="E66" s="34" t="s">
        <v>279</v>
      </c>
      <c r="F66" s="19">
        <v>20</v>
      </c>
      <c r="G66" s="19" t="s">
        <v>280</v>
      </c>
      <c r="H66" s="35" t="s">
        <v>281</v>
      </c>
      <c r="I66" s="60" t="s">
        <v>282</v>
      </c>
      <c r="J66" s="16">
        <v>15690259298</v>
      </c>
      <c r="K66" s="16">
        <v>107.83</v>
      </c>
      <c r="L66" s="42">
        <v>131.13</v>
      </c>
      <c r="M66" s="43">
        <f t="shared" si="3"/>
        <v>1368.96</v>
      </c>
      <c r="N66" s="44">
        <f t="shared" ref="N66:N68" si="27">ROUND(L66*0.35,2)*12</f>
        <v>550.8</v>
      </c>
      <c r="O66" s="44">
        <v>30</v>
      </c>
      <c r="P66" s="44">
        <f t="shared" ref="P66:P85" si="28">ROUND(L66*0.06,2)*12</f>
        <v>94.44</v>
      </c>
      <c r="Q66" s="50">
        <f t="shared" si="4"/>
        <v>2044.2</v>
      </c>
      <c r="R66" s="51"/>
      <c r="S66" s="52">
        <f t="shared" si="5"/>
        <v>2044.2</v>
      </c>
      <c r="T66" s="55">
        <f t="shared" si="0"/>
        <v>23.3</v>
      </c>
      <c r="U66" s="53">
        <f t="shared" ref="U66:U122" si="29">ROUND(T66*8053,2)</f>
        <v>187634.9</v>
      </c>
      <c r="V66" s="53">
        <f t="shared" si="6"/>
        <v>17047</v>
      </c>
      <c r="W66" s="52">
        <f t="shared" si="26"/>
        <v>206726.1</v>
      </c>
      <c r="X66" s="49"/>
    </row>
    <row r="67" ht="27" spans="1:24">
      <c r="A67" s="19">
        <v>1</v>
      </c>
      <c r="B67" s="19">
        <v>1</v>
      </c>
      <c r="C67" s="19">
        <v>21</v>
      </c>
      <c r="D67" s="19">
        <v>1</v>
      </c>
      <c r="E67" s="22" t="s">
        <v>283</v>
      </c>
      <c r="F67" s="19">
        <v>21</v>
      </c>
      <c r="G67" s="19" t="s">
        <v>284</v>
      </c>
      <c r="H67" s="23" t="s">
        <v>285</v>
      </c>
      <c r="I67" s="60" t="s">
        <v>286</v>
      </c>
      <c r="J67" s="16">
        <v>13780224269</v>
      </c>
      <c r="K67" s="16">
        <v>108.25</v>
      </c>
      <c r="L67" s="42">
        <v>131.13</v>
      </c>
      <c r="M67" s="43">
        <f t="shared" si="3"/>
        <v>1368.96</v>
      </c>
      <c r="N67" s="44">
        <f t="shared" si="27"/>
        <v>550.8</v>
      </c>
      <c r="O67" s="44">
        <v>30</v>
      </c>
      <c r="P67" s="44">
        <f t="shared" si="28"/>
        <v>94.44</v>
      </c>
      <c r="Q67" s="50">
        <f t="shared" si="4"/>
        <v>2044.2</v>
      </c>
      <c r="R67" s="51"/>
      <c r="S67" s="52">
        <f t="shared" si="5"/>
        <v>2044.2</v>
      </c>
      <c r="T67" s="55">
        <f t="shared" ref="T67:T122" si="30">L67-K67</f>
        <v>22.88</v>
      </c>
      <c r="U67" s="53">
        <f t="shared" si="29"/>
        <v>184252.64</v>
      </c>
      <c r="V67" s="53">
        <f t="shared" si="6"/>
        <v>17047</v>
      </c>
      <c r="W67" s="52">
        <f t="shared" si="26"/>
        <v>203343.84</v>
      </c>
      <c r="X67" s="49"/>
    </row>
    <row r="68" ht="54" spans="1:24">
      <c r="A68" s="19">
        <v>1</v>
      </c>
      <c r="B68" s="19">
        <v>2</v>
      </c>
      <c r="C68" s="19">
        <v>18</v>
      </c>
      <c r="D68" s="19">
        <v>3</v>
      </c>
      <c r="E68" s="25" t="s">
        <v>287</v>
      </c>
      <c r="F68" s="19">
        <v>18</v>
      </c>
      <c r="G68" s="19" t="s">
        <v>288</v>
      </c>
      <c r="H68" s="21" t="s">
        <v>289</v>
      </c>
      <c r="I68" s="19" t="s">
        <v>290</v>
      </c>
      <c r="J68" s="16" t="s">
        <v>291</v>
      </c>
      <c r="K68" s="16">
        <v>120.67</v>
      </c>
      <c r="L68" s="42">
        <v>131.13</v>
      </c>
      <c r="M68" s="43">
        <f t="shared" si="3"/>
        <v>1368.96</v>
      </c>
      <c r="N68" s="44">
        <f t="shared" si="27"/>
        <v>550.8</v>
      </c>
      <c r="O68" s="44">
        <v>30</v>
      </c>
      <c r="P68" s="44">
        <f t="shared" si="28"/>
        <v>94.44</v>
      </c>
      <c r="Q68" s="50">
        <f t="shared" si="4"/>
        <v>2044.2</v>
      </c>
      <c r="R68" s="51"/>
      <c r="S68" s="52">
        <f t="shared" si="5"/>
        <v>2044.2</v>
      </c>
      <c r="T68" s="55">
        <f t="shared" si="30"/>
        <v>10.46</v>
      </c>
      <c r="U68" s="53">
        <f t="shared" si="29"/>
        <v>84234.38</v>
      </c>
      <c r="V68" s="53">
        <f t="shared" si="6"/>
        <v>17047</v>
      </c>
      <c r="W68" s="52">
        <f t="shared" si="26"/>
        <v>103325.58</v>
      </c>
      <c r="X68" s="49"/>
    </row>
    <row r="69" ht="27" spans="1:24">
      <c r="A69" s="19">
        <v>1</v>
      </c>
      <c r="B69" s="19">
        <v>1</v>
      </c>
      <c r="C69" s="19">
        <v>8</v>
      </c>
      <c r="D69" s="19">
        <v>3</v>
      </c>
      <c r="E69" s="25" t="s">
        <v>292</v>
      </c>
      <c r="F69" s="19">
        <v>8</v>
      </c>
      <c r="G69" s="19" t="s">
        <v>293</v>
      </c>
      <c r="H69" s="21" t="s">
        <v>294</v>
      </c>
      <c r="I69" s="60" t="s">
        <v>295</v>
      </c>
      <c r="J69" s="16">
        <v>13731243550</v>
      </c>
      <c r="K69" s="16">
        <v>53.63</v>
      </c>
      <c r="L69" s="42">
        <v>85.21</v>
      </c>
      <c r="M69" s="43">
        <f t="shared" si="3"/>
        <v>889.56</v>
      </c>
      <c r="N69" s="44">
        <f t="shared" si="25"/>
        <v>306.72</v>
      </c>
      <c r="O69" s="44">
        <v>30</v>
      </c>
      <c r="P69" s="44">
        <f t="shared" si="28"/>
        <v>61.32</v>
      </c>
      <c r="Q69" s="50">
        <f t="shared" si="4"/>
        <v>1287.6</v>
      </c>
      <c r="R69" s="51"/>
      <c r="S69" s="52">
        <f t="shared" si="5"/>
        <v>1287.6</v>
      </c>
      <c r="T69" s="55">
        <f t="shared" si="30"/>
        <v>31.58</v>
      </c>
      <c r="U69" s="53">
        <f t="shared" si="29"/>
        <v>254313.74</v>
      </c>
      <c r="V69" s="53">
        <f t="shared" si="6"/>
        <v>11077</v>
      </c>
      <c r="W69" s="52">
        <f t="shared" si="26"/>
        <v>266678.34</v>
      </c>
      <c r="X69" s="49"/>
    </row>
    <row r="70" ht="27" spans="1:24">
      <c r="A70" s="19">
        <v>1</v>
      </c>
      <c r="B70" s="19">
        <v>2</v>
      </c>
      <c r="C70" s="19">
        <v>7</v>
      </c>
      <c r="D70" s="19">
        <v>1</v>
      </c>
      <c r="E70" s="22" t="s">
        <v>296</v>
      </c>
      <c r="F70" s="19">
        <v>7</v>
      </c>
      <c r="G70" s="19" t="s">
        <v>297</v>
      </c>
      <c r="H70" s="23" t="s">
        <v>298</v>
      </c>
      <c r="I70" s="19" t="s">
        <v>299</v>
      </c>
      <c r="J70" s="16">
        <v>13932287708</v>
      </c>
      <c r="K70" s="16">
        <v>53.63</v>
      </c>
      <c r="L70" s="42">
        <v>85.21</v>
      </c>
      <c r="M70" s="43">
        <f t="shared" ref="M70:M122" si="31">ROUND(L70*0.87,2)*12</f>
        <v>889.56</v>
      </c>
      <c r="N70" s="44">
        <f t="shared" si="25"/>
        <v>306.72</v>
      </c>
      <c r="O70" s="44">
        <v>30</v>
      </c>
      <c r="P70" s="44">
        <f t="shared" si="28"/>
        <v>61.32</v>
      </c>
      <c r="Q70" s="50">
        <f t="shared" ref="Q70:Q122" si="32">M70+N70+O70+P70</f>
        <v>1287.6</v>
      </c>
      <c r="R70" s="51"/>
      <c r="S70" s="52">
        <f t="shared" ref="S70:S122" si="33">Q70+R70</f>
        <v>1287.6</v>
      </c>
      <c r="T70" s="55">
        <f t="shared" si="30"/>
        <v>31.58</v>
      </c>
      <c r="U70" s="53">
        <f t="shared" si="29"/>
        <v>254313.74</v>
      </c>
      <c r="V70" s="53">
        <f t="shared" ref="V70:V122" si="34">ROUND(L70*130,0)</f>
        <v>11077</v>
      </c>
      <c r="W70" s="52">
        <f t="shared" si="26"/>
        <v>266678.34</v>
      </c>
      <c r="X70" s="49"/>
    </row>
    <row r="71" ht="54" spans="1:24">
      <c r="A71" s="19">
        <v>1</v>
      </c>
      <c r="B71" s="19">
        <v>2</v>
      </c>
      <c r="C71" s="19">
        <v>21</v>
      </c>
      <c r="D71" s="19">
        <v>3</v>
      </c>
      <c r="E71" s="25" t="s">
        <v>300</v>
      </c>
      <c r="F71" s="19">
        <v>21</v>
      </c>
      <c r="G71" s="19" t="s">
        <v>301</v>
      </c>
      <c r="H71" s="21" t="s">
        <v>302</v>
      </c>
      <c r="I71" s="60" t="s">
        <v>303</v>
      </c>
      <c r="J71" s="16" t="s">
        <v>304</v>
      </c>
      <c r="K71" s="16">
        <v>107.83</v>
      </c>
      <c r="L71" s="42">
        <v>131.13</v>
      </c>
      <c r="M71" s="43">
        <f t="shared" si="31"/>
        <v>1368.96</v>
      </c>
      <c r="N71" s="44">
        <f t="shared" ref="N71:N75" si="35">ROUND(L71*0.35,2)*12</f>
        <v>550.8</v>
      </c>
      <c r="O71" s="44">
        <v>30</v>
      </c>
      <c r="P71" s="44">
        <f t="shared" si="28"/>
        <v>94.44</v>
      </c>
      <c r="Q71" s="50">
        <f t="shared" si="32"/>
        <v>2044.2</v>
      </c>
      <c r="R71" s="51"/>
      <c r="S71" s="52">
        <f t="shared" si="33"/>
        <v>2044.2</v>
      </c>
      <c r="T71" s="55">
        <f t="shared" si="30"/>
        <v>23.3</v>
      </c>
      <c r="U71" s="53">
        <f t="shared" si="29"/>
        <v>187634.9</v>
      </c>
      <c r="V71" s="53">
        <f t="shared" si="34"/>
        <v>17047</v>
      </c>
      <c r="W71" s="52">
        <f t="shared" si="26"/>
        <v>206726.1</v>
      </c>
      <c r="X71" s="49"/>
    </row>
    <row r="72" ht="27" spans="1:24">
      <c r="A72" s="19">
        <v>1</v>
      </c>
      <c r="B72" s="19">
        <v>1</v>
      </c>
      <c r="C72" s="19">
        <v>9</v>
      </c>
      <c r="D72" s="19">
        <v>1</v>
      </c>
      <c r="E72" s="25" t="s">
        <v>305</v>
      </c>
      <c r="F72" s="19">
        <v>9</v>
      </c>
      <c r="G72" s="19" t="s">
        <v>306</v>
      </c>
      <c r="H72" s="21" t="s">
        <v>307</v>
      </c>
      <c r="I72" s="60" t="s">
        <v>308</v>
      </c>
      <c r="J72" s="16">
        <v>13230265596</v>
      </c>
      <c r="K72" s="16">
        <v>107.83</v>
      </c>
      <c r="L72" s="42">
        <v>131.13</v>
      </c>
      <c r="M72" s="43">
        <f t="shared" si="31"/>
        <v>1368.96</v>
      </c>
      <c r="N72" s="44">
        <f>ROUND(L72*0.3,2)*12</f>
        <v>472.08</v>
      </c>
      <c r="O72" s="44">
        <v>30</v>
      </c>
      <c r="P72" s="44">
        <f t="shared" si="28"/>
        <v>94.44</v>
      </c>
      <c r="Q72" s="50">
        <f t="shared" si="32"/>
        <v>1965.48</v>
      </c>
      <c r="R72" s="51"/>
      <c r="S72" s="52">
        <f t="shared" si="33"/>
        <v>1965.48</v>
      </c>
      <c r="T72" s="55">
        <f t="shared" si="30"/>
        <v>23.3</v>
      </c>
      <c r="U72" s="53">
        <f t="shared" si="29"/>
        <v>187634.9</v>
      </c>
      <c r="V72" s="53">
        <f t="shared" si="34"/>
        <v>17047</v>
      </c>
      <c r="W72" s="52">
        <f t="shared" si="26"/>
        <v>206647.38</v>
      </c>
      <c r="X72" s="49"/>
    </row>
    <row r="73" ht="27" spans="1:24">
      <c r="A73" s="19">
        <v>1</v>
      </c>
      <c r="B73" s="19">
        <v>1</v>
      </c>
      <c r="C73" s="19">
        <v>20</v>
      </c>
      <c r="D73" s="19">
        <v>1</v>
      </c>
      <c r="E73" s="25" t="s">
        <v>309</v>
      </c>
      <c r="F73" s="19">
        <v>20</v>
      </c>
      <c r="G73" s="19" t="s">
        <v>310</v>
      </c>
      <c r="H73" s="21" t="s">
        <v>311</v>
      </c>
      <c r="I73" s="60" t="s">
        <v>312</v>
      </c>
      <c r="J73" s="16">
        <v>13930297659</v>
      </c>
      <c r="K73" s="16">
        <v>120.67</v>
      </c>
      <c r="L73" s="42">
        <v>131.13</v>
      </c>
      <c r="M73" s="43">
        <f t="shared" si="31"/>
        <v>1368.96</v>
      </c>
      <c r="N73" s="44">
        <f t="shared" si="35"/>
        <v>550.8</v>
      </c>
      <c r="O73" s="44">
        <v>30</v>
      </c>
      <c r="P73" s="44">
        <f t="shared" si="28"/>
        <v>94.44</v>
      </c>
      <c r="Q73" s="50">
        <f t="shared" si="32"/>
        <v>2044.2</v>
      </c>
      <c r="R73" s="51"/>
      <c r="S73" s="52">
        <f t="shared" si="33"/>
        <v>2044.2</v>
      </c>
      <c r="T73" s="55">
        <f t="shared" si="30"/>
        <v>10.46</v>
      </c>
      <c r="U73" s="53">
        <f t="shared" si="29"/>
        <v>84234.38</v>
      </c>
      <c r="V73" s="53">
        <f t="shared" si="34"/>
        <v>17047</v>
      </c>
      <c r="W73" s="52">
        <f t="shared" si="26"/>
        <v>103325.58</v>
      </c>
      <c r="X73" s="49"/>
    </row>
    <row r="74" ht="27" spans="1:24">
      <c r="A74" s="19">
        <v>1</v>
      </c>
      <c r="B74" s="19">
        <v>1</v>
      </c>
      <c r="C74" s="19">
        <v>20</v>
      </c>
      <c r="D74" s="19">
        <v>2</v>
      </c>
      <c r="E74" s="25" t="s">
        <v>313</v>
      </c>
      <c r="F74" s="19">
        <v>20</v>
      </c>
      <c r="G74" s="19" t="s">
        <v>314</v>
      </c>
      <c r="H74" s="21" t="s">
        <v>315</v>
      </c>
      <c r="I74" s="60" t="s">
        <v>316</v>
      </c>
      <c r="J74" s="16" t="s">
        <v>317</v>
      </c>
      <c r="K74" s="16">
        <v>55.26</v>
      </c>
      <c r="L74" s="42">
        <v>86.95</v>
      </c>
      <c r="M74" s="43">
        <f t="shared" si="31"/>
        <v>907.8</v>
      </c>
      <c r="N74" s="44">
        <f t="shared" si="35"/>
        <v>365.16</v>
      </c>
      <c r="O74" s="44">
        <v>30</v>
      </c>
      <c r="P74" s="44">
        <f t="shared" si="28"/>
        <v>62.64</v>
      </c>
      <c r="Q74" s="50">
        <f t="shared" si="32"/>
        <v>1365.6</v>
      </c>
      <c r="R74" s="51"/>
      <c r="S74" s="52">
        <f t="shared" si="33"/>
        <v>1365.6</v>
      </c>
      <c r="T74" s="55">
        <f t="shared" si="30"/>
        <v>31.69</v>
      </c>
      <c r="U74" s="53">
        <f t="shared" si="29"/>
        <v>255199.57</v>
      </c>
      <c r="V74" s="53">
        <f t="shared" si="34"/>
        <v>11304</v>
      </c>
      <c r="W74" s="52">
        <f t="shared" si="26"/>
        <v>267869.17</v>
      </c>
      <c r="X74" s="49"/>
    </row>
    <row r="75" ht="27" spans="1:24">
      <c r="A75" s="19">
        <v>1</v>
      </c>
      <c r="B75" s="19">
        <v>1</v>
      </c>
      <c r="C75" s="19">
        <v>22</v>
      </c>
      <c r="D75" s="19">
        <v>1</v>
      </c>
      <c r="E75" s="25" t="s">
        <v>318</v>
      </c>
      <c r="F75" s="19">
        <v>22</v>
      </c>
      <c r="G75" s="19" t="s">
        <v>319</v>
      </c>
      <c r="H75" s="21" t="s">
        <v>320</v>
      </c>
      <c r="I75" s="60" t="s">
        <v>321</v>
      </c>
      <c r="J75" s="16" t="s">
        <v>322</v>
      </c>
      <c r="K75" s="16">
        <v>122.82</v>
      </c>
      <c r="L75" s="42">
        <v>131.13</v>
      </c>
      <c r="M75" s="43">
        <f t="shared" si="31"/>
        <v>1368.96</v>
      </c>
      <c r="N75" s="44">
        <f t="shared" si="35"/>
        <v>550.8</v>
      </c>
      <c r="O75" s="44">
        <v>30</v>
      </c>
      <c r="P75" s="44">
        <f t="shared" si="28"/>
        <v>94.44</v>
      </c>
      <c r="Q75" s="50">
        <f t="shared" si="32"/>
        <v>2044.2</v>
      </c>
      <c r="R75" s="51"/>
      <c r="S75" s="52">
        <f t="shared" si="33"/>
        <v>2044.2</v>
      </c>
      <c r="T75" s="55">
        <f t="shared" si="30"/>
        <v>8.31</v>
      </c>
      <c r="U75" s="53">
        <f t="shared" si="29"/>
        <v>66920.43</v>
      </c>
      <c r="V75" s="53">
        <f t="shared" si="34"/>
        <v>17047</v>
      </c>
      <c r="W75" s="52">
        <f t="shared" si="26"/>
        <v>86011.63</v>
      </c>
      <c r="X75" s="49"/>
    </row>
    <row r="76" ht="27" spans="1:24">
      <c r="A76" s="19">
        <v>1</v>
      </c>
      <c r="B76" s="19">
        <v>1</v>
      </c>
      <c r="C76" s="19">
        <v>10</v>
      </c>
      <c r="D76" s="19">
        <v>1</v>
      </c>
      <c r="E76" s="24" t="s">
        <v>323</v>
      </c>
      <c r="F76" s="19">
        <v>10</v>
      </c>
      <c r="G76" s="19" t="s">
        <v>324</v>
      </c>
      <c r="H76" s="23" t="s">
        <v>325</v>
      </c>
      <c r="I76" s="19" t="s">
        <v>326</v>
      </c>
      <c r="J76" s="16">
        <v>13931387997</v>
      </c>
      <c r="K76" s="16">
        <v>120.67</v>
      </c>
      <c r="L76" s="42">
        <v>131.13</v>
      </c>
      <c r="M76" s="43">
        <f t="shared" si="31"/>
        <v>1368.96</v>
      </c>
      <c r="N76" s="44">
        <f>ROUND(L76*0.3,2)*12</f>
        <v>472.08</v>
      </c>
      <c r="O76" s="44">
        <v>30</v>
      </c>
      <c r="P76" s="44">
        <f t="shared" si="28"/>
        <v>94.44</v>
      </c>
      <c r="Q76" s="50">
        <f t="shared" si="32"/>
        <v>1965.48</v>
      </c>
      <c r="R76" s="51"/>
      <c r="S76" s="52">
        <f t="shared" si="33"/>
        <v>1965.48</v>
      </c>
      <c r="T76" s="55">
        <f t="shared" si="30"/>
        <v>10.46</v>
      </c>
      <c r="U76" s="53">
        <f t="shared" si="29"/>
        <v>84234.38</v>
      </c>
      <c r="V76" s="53">
        <f t="shared" si="34"/>
        <v>17047</v>
      </c>
      <c r="W76" s="52">
        <f t="shared" si="26"/>
        <v>103246.86</v>
      </c>
      <c r="X76" s="49"/>
    </row>
    <row r="77" ht="27" spans="1:24">
      <c r="A77" s="19">
        <v>1</v>
      </c>
      <c r="B77" s="19">
        <v>2</v>
      </c>
      <c r="C77" s="19">
        <v>22</v>
      </c>
      <c r="D77" s="19">
        <v>2</v>
      </c>
      <c r="E77" s="26" t="s">
        <v>327</v>
      </c>
      <c r="F77" s="19">
        <v>22</v>
      </c>
      <c r="G77" s="19" t="s">
        <v>328</v>
      </c>
      <c r="H77" s="27" t="s">
        <v>329</v>
      </c>
      <c r="I77" s="60" t="s">
        <v>330</v>
      </c>
      <c r="J77" s="16">
        <v>15233738412</v>
      </c>
      <c r="K77" s="16">
        <v>54.56</v>
      </c>
      <c r="L77" s="42">
        <v>86.95</v>
      </c>
      <c r="M77" s="43">
        <f t="shared" si="31"/>
        <v>907.8</v>
      </c>
      <c r="N77" s="44">
        <f t="shared" ref="N77:N81" si="36">ROUND(L77*0.35,2)*12</f>
        <v>365.16</v>
      </c>
      <c r="O77" s="44">
        <v>30</v>
      </c>
      <c r="P77" s="44">
        <f t="shared" si="28"/>
        <v>62.64</v>
      </c>
      <c r="Q77" s="50">
        <f t="shared" si="32"/>
        <v>1365.6</v>
      </c>
      <c r="R77" s="51"/>
      <c r="S77" s="52">
        <f t="shared" si="33"/>
        <v>1365.6</v>
      </c>
      <c r="T77" s="55">
        <f t="shared" si="30"/>
        <v>32.39</v>
      </c>
      <c r="U77" s="53">
        <f t="shared" si="29"/>
        <v>260836.67</v>
      </c>
      <c r="V77" s="53">
        <f t="shared" si="34"/>
        <v>11304</v>
      </c>
      <c r="W77" s="52">
        <f t="shared" si="26"/>
        <v>273506.27</v>
      </c>
      <c r="X77" s="49"/>
    </row>
    <row r="78" ht="27" spans="1:24">
      <c r="A78" s="19">
        <v>1</v>
      </c>
      <c r="B78" s="19">
        <v>1</v>
      </c>
      <c r="C78" s="19">
        <v>20</v>
      </c>
      <c r="D78" s="19">
        <v>3</v>
      </c>
      <c r="E78" s="22" t="s">
        <v>331</v>
      </c>
      <c r="F78" s="19">
        <v>20</v>
      </c>
      <c r="G78" s="19" t="s">
        <v>332</v>
      </c>
      <c r="H78" s="23" t="s">
        <v>333</v>
      </c>
      <c r="I78" s="19" t="s">
        <v>334</v>
      </c>
      <c r="J78" s="16">
        <v>15203220538</v>
      </c>
      <c r="K78" s="16">
        <v>64.68</v>
      </c>
      <c r="L78" s="42">
        <v>85.21</v>
      </c>
      <c r="M78" s="43">
        <f t="shared" si="31"/>
        <v>889.56</v>
      </c>
      <c r="N78" s="44">
        <f t="shared" si="36"/>
        <v>357.84</v>
      </c>
      <c r="O78" s="44">
        <v>30</v>
      </c>
      <c r="P78" s="44">
        <f t="shared" si="28"/>
        <v>61.32</v>
      </c>
      <c r="Q78" s="50">
        <f t="shared" si="32"/>
        <v>1338.72</v>
      </c>
      <c r="R78" s="51"/>
      <c r="S78" s="52">
        <f t="shared" si="33"/>
        <v>1338.72</v>
      </c>
      <c r="T78" s="55">
        <f t="shared" si="30"/>
        <v>20.53</v>
      </c>
      <c r="U78" s="53">
        <f t="shared" si="29"/>
        <v>165328.09</v>
      </c>
      <c r="V78" s="53">
        <f t="shared" si="34"/>
        <v>11077</v>
      </c>
      <c r="W78" s="52">
        <f t="shared" si="26"/>
        <v>177743.81</v>
      </c>
      <c r="X78" s="49"/>
    </row>
    <row r="79" ht="27" spans="1:24">
      <c r="A79" s="19">
        <v>1</v>
      </c>
      <c r="B79" s="19">
        <v>1</v>
      </c>
      <c r="C79" s="19">
        <v>8</v>
      </c>
      <c r="D79" s="19">
        <v>1</v>
      </c>
      <c r="E79" s="22" t="s">
        <v>335</v>
      </c>
      <c r="F79" s="19">
        <v>8</v>
      </c>
      <c r="G79" s="19" t="s">
        <v>336</v>
      </c>
      <c r="H79" s="23" t="s">
        <v>337</v>
      </c>
      <c r="I79" s="19" t="s">
        <v>338</v>
      </c>
      <c r="J79" s="16">
        <v>18931389886</v>
      </c>
      <c r="K79" s="16">
        <v>107.83</v>
      </c>
      <c r="L79" s="42">
        <v>131.13</v>
      </c>
      <c r="M79" s="43">
        <f t="shared" si="31"/>
        <v>1368.96</v>
      </c>
      <c r="N79" s="44">
        <f t="shared" ref="N79:N83" si="37">ROUND(L79*0.3,2)*12</f>
        <v>472.08</v>
      </c>
      <c r="O79" s="44">
        <v>30</v>
      </c>
      <c r="P79" s="44">
        <f t="shared" si="28"/>
        <v>94.44</v>
      </c>
      <c r="Q79" s="50">
        <f t="shared" si="32"/>
        <v>1965.48</v>
      </c>
      <c r="R79" s="51"/>
      <c r="S79" s="52">
        <f t="shared" si="33"/>
        <v>1965.48</v>
      </c>
      <c r="T79" s="55">
        <f t="shared" si="30"/>
        <v>23.3</v>
      </c>
      <c r="U79" s="53">
        <f t="shared" si="29"/>
        <v>187634.9</v>
      </c>
      <c r="V79" s="53">
        <f t="shared" si="34"/>
        <v>17047</v>
      </c>
      <c r="W79" s="52">
        <f t="shared" si="26"/>
        <v>206647.38</v>
      </c>
      <c r="X79" s="49"/>
    </row>
    <row r="80" ht="27" spans="1:24">
      <c r="A80" s="19">
        <v>1</v>
      </c>
      <c r="B80" s="19">
        <v>1</v>
      </c>
      <c r="C80" s="19">
        <v>23</v>
      </c>
      <c r="D80" s="19">
        <v>1</v>
      </c>
      <c r="E80" s="34" t="s">
        <v>339</v>
      </c>
      <c r="F80" s="19">
        <v>23</v>
      </c>
      <c r="G80" s="19" t="s">
        <v>340</v>
      </c>
      <c r="H80" s="35" t="s">
        <v>341</v>
      </c>
      <c r="I80" s="60" t="s">
        <v>342</v>
      </c>
      <c r="J80" s="16">
        <v>13930889685</v>
      </c>
      <c r="K80" s="16">
        <v>120.67</v>
      </c>
      <c r="L80" s="42">
        <v>131.13</v>
      </c>
      <c r="M80" s="43">
        <f t="shared" si="31"/>
        <v>1368.96</v>
      </c>
      <c r="N80" s="44">
        <f t="shared" si="36"/>
        <v>550.8</v>
      </c>
      <c r="O80" s="44">
        <v>30</v>
      </c>
      <c r="P80" s="44">
        <f t="shared" si="28"/>
        <v>94.44</v>
      </c>
      <c r="Q80" s="50">
        <f t="shared" si="32"/>
        <v>2044.2</v>
      </c>
      <c r="R80" s="51"/>
      <c r="S80" s="52">
        <f t="shared" si="33"/>
        <v>2044.2</v>
      </c>
      <c r="T80" s="55">
        <f t="shared" si="30"/>
        <v>10.46</v>
      </c>
      <c r="U80" s="53">
        <f t="shared" si="29"/>
        <v>84234.38</v>
      </c>
      <c r="V80" s="53">
        <f t="shared" si="34"/>
        <v>17047</v>
      </c>
      <c r="W80" s="52">
        <f t="shared" si="26"/>
        <v>103325.58</v>
      </c>
      <c r="X80" s="49"/>
    </row>
    <row r="81" ht="27" spans="1:24">
      <c r="A81" s="19">
        <v>1</v>
      </c>
      <c r="B81" s="19">
        <v>2</v>
      </c>
      <c r="C81" s="19">
        <v>22</v>
      </c>
      <c r="D81" s="19">
        <v>3</v>
      </c>
      <c r="E81" s="30" t="s">
        <v>343</v>
      </c>
      <c r="F81" s="19">
        <v>22</v>
      </c>
      <c r="G81" s="19" t="s">
        <v>344</v>
      </c>
      <c r="H81" s="31" t="s">
        <v>345</v>
      </c>
      <c r="I81" s="60" t="s">
        <v>346</v>
      </c>
      <c r="J81" s="16">
        <v>15333265038</v>
      </c>
      <c r="K81" s="16">
        <v>122.82</v>
      </c>
      <c r="L81" s="42">
        <v>131.13</v>
      </c>
      <c r="M81" s="43">
        <f t="shared" si="31"/>
        <v>1368.96</v>
      </c>
      <c r="N81" s="44">
        <f t="shared" si="36"/>
        <v>550.8</v>
      </c>
      <c r="O81" s="44">
        <v>30</v>
      </c>
      <c r="P81" s="44">
        <f t="shared" si="28"/>
        <v>94.44</v>
      </c>
      <c r="Q81" s="50">
        <f t="shared" si="32"/>
        <v>2044.2</v>
      </c>
      <c r="R81" s="51"/>
      <c r="S81" s="52">
        <f t="shared" si="33"/>
        <v>2044.2</v>
      </c>
      <c r="T81" s="55">
        <f t="shared" si="30"/>
        <v>8.31</v>
      </c>
      <c r="U81" s="53">
        <f t="shared" si="29"/>
        <v>66920.43</v>
      </c>
      <c r="V81" s="53">
        <f t="shared" si="34"/>
        <v>17047</v>
      </c>
      <c r="W81" s="52">
        <f t="shared" si="26"/>
        <v>86011.63</v>
      </c>
      <c r="X81" s="49"/>
    </row>
    <row r="82" ht="27" spans="1:24">
      <c r="A82" s="19">
        <v>1</v>
      </c>
      <c r="B82" s="19">
        <v>2</v>
      </c>
      <c r="C82" s="19">
        <v>8</v>
      </c>
      <c r="D82" s="19">
        <v>3</v>
      </c>
      <c r="E82" s="25" t="s">
        <v>347</v>
      </c>
      <c r="F82" s="19">
        <v>8</v>
      </c>
      <c r="G82" s="19" t="s">
        <v>348</v>
      </c>
      <c r="H82" s="21" t="s">
        <v>349</v>
      </c>
      <c r="I82" s="60" t="s">
        <v>350</v>
      </c>
      <c r="J82" s="16">
        <v>18103120527</v>
      </c>
      <c r="K82" s="16">
        <v>107.83</v>
      </c>
      <c r="L82" s="42">
        <v>131.13</v>
      </c>
      <c r="M82" s="43">
        <f t="shared" si="31"/>
        <v>1368.96</v>
      </c>
      <c r="N82" s="44">
        <f t="shared" si="37"/>
        <v>472.08</v>
      </c>
      <c r="O82" s="44">
        <v>30</v>
      </c>
      <c r="P82" s="44">
        <f t="shared" si="28"/>
        <v>94.44</v>
      </c>
      <c r="Q82" s="50">
        <f t="shared" si="32"/>
        <v>1965.48</v>
      </c>
      <c r="R82" s="51"/>
      <c r="S82" s="52">
        <f t="shared" si="33"/>
        <v>1965.48</v>
      </c>
      <c r="T82" s="55">
        <f t="shared" si="30"/>
        <v>23.3</v>
      </c>
      <c r="U82" s="53">
        <f t="shared" si="29"/>
        <v>187634.9</v>
      </c>
      <c r="V82" s="53">
        <f t="shared" si="34"/>
        <v>17047</v>
      </c>
      <c r="W82" s="52">
        <f t="shared" si="26"/>
        <v>206647.38</v>
      </c>
      <c r="X82" s="49"/>
    </row>
    <row r="83" ht="27" spans="1:24">
      <c r="A83" s="19">
        <v>1</v>
      </c>
      <c r="B83" s="19">
        <v>2</v>
      </c>
      <c r="C83" s="19">
        <v>5</v>
      </c>
      <c r="D83" s="19">
        <v>3</v>
      </c>
      <c r="E83" s="25" t="s">
        <v>351</v>
      </c>
      <c r="F83" s="19">
        <v>5</v>
      </c>
      <c r="G83" s="19" t="s">
        <v>352</v>
      </c>
      <c r="H83" s="21" t="s">
        <v>353</v>
      </c>
      <c r="I83" s="60" t="s">
        <v>354</v>
      </c>
      <c r="J83" s="16">
        <v>13931373396</v>
      </c>
      <c r="K83" s="16">
        <v>108.25</v>
      </c>
      <c r="L83" s="42">
        <v>131.13</v>
      </c>
      <c r="M83" s="43">
        <f t="shared" si="31"/>
        <v>1368.96</v>
      </c>
      <c r="N83" s="44">
        <f t="shared" si="37"/>
        <v>472.08</v>
      </c>
      <c r="O83" s="44">
        <v>30</v>
      </c>
      <c r="P83" s="44">
        <f t="shared" si="28"/>
        <v>94.44</v>
      </c>
      <c r="Q83" s="50">
        <f t="shared" si="32"/>
        <v>1965.48</v>
      </c>
      <c r="R83" s="51"/>
      <c r="S83" s="52">
        <f t="shared" si="33"/>
        <v>1965.48</v>
      </c>
      <c r="T83" s="55">
        <f t="shared" si="30"/>
        <v>22.88</v>
      </c>
      <c r="U83" s="53">
        <f t="shared" si="29"/>
        <v>184252.64</v>
      </c>
      <c r="V83" s="53">
        <f t="shared" si="34"/>
        <v>17047</v>
      </c>
      <c r="W83" s="52">
        <f t="shared" si="26"/>
        <v>203265.12</v>
      </c>
      <c r="X83" s="49"/>
    </row>
    <row r="84" ht="27" spans="1:24">
      <c r="A84" s="19">
        <v>1</v>
      </c>
      <c r="B84" s="19">
        <v>2</v>
      </c>
      <c r="C84" s="19">
        <v>24</v>
      </c>
      <c r="D84" s="19">
        <v>3</v>
      </c>
      <c r="E84" s="34" t="s">
        <v>355</v>
      </c>
      <c r="F84" s="19">
        <v>24</v>
      </c>
      <c r="G84" s="19" t="s">
        <v>356</v>
      </c>
      <c r="H84" s="35" t="s">
        <v>357</v>
      </c>
      <c r="I84" s="60" t="s">
        <v>358</v>
      </c>
      <c r="J84" s="16">
        <v>13833246345</v>
      </c>
      <c r="K84" s="16">
        <v>108.25</v>
      </c>
      <c r="L84" s="42">
        <v>131.13</v>
      </c>
      <c r="M84" s="43">
        <f t="shared" si="31"/>
        <v>1368.96</v>
      </c>
      <c r="N84" s="44">
        <f>ROUND(L84*0.35,2)*12</f>
        <v>550.8</v>
      </c>
      <c r="O84" s="44">
        <v>30</v>
      </c>
      <c r="P84" s="44">
        <f t="shared" si="28"/>
        <v>94.44</v>
      </c>
      <c r="Q84" s="50">
        <f t="shared" si="32"/>
        <v>2044.2</v>
      </c>
      <c r="R84" s="51"/>
      <c r="S84" s="52">
        <f t="shared" si="33"/>
        <v>2044.2</v>
      </c>
      <c r="T84" s="55">
        <f t="shared" si="30"/>
        <v>22.88</v>
      </c>
      <c r="U84" s="53">
        <f t="shared" si="29"/>
        <v>184252.64</v>
      </c>
      <c r="V84" s="53">
        <f t="shared" si="34"/>
        <v>17047</v>
      </c>
      <c r="W84" s="52">
        <f t="shared" si="26"/>
        <v>203343.84</v>
      </c>
      <c r="X84" s="49"/>
    </row>
    <row r="85" ht="27" spans="1:24">
      <c r="A85" s="19">
        <v>2</v>
      </c>
      <c r="B85" s="19">
        <v>1</v>
      </c>
      <c r="C85" s="19">
        <v>4</v>
      </c>
      <c r="D85" s="19">
        <v>1</v>
      </c>
      <c r="E85" s="24" t="s">
        <v>359</v>
      </c>
      <c r="F85" s="19">
        <v>4</v>
      </c>
      <c r="G85" s="19" t="s">
        <v>360</v>
      </c>
      <c r="H85" s="23" t="s">
        <v>361</v>
      </c>
      <c r="I85" s="19" t="s">
        <v>362</v>
      </c>
      <c r="J85" s="16">
        <v>13931205516</v>
      </c>
      <c r="K85" s="16">
        <v>120.67</v>
      </c>
      <c r="L85" s="42">
        <v>131.09</v>
      </c>
      <c r="M85" s="43">
        <f t="shared" si="31"/>
        <v>1368.6</v>
      </c>
      <c r="N85" s="44">
        <f t="shared" ref="N85:N89" si="38">ROUND(L85*0.3,2)*12</f>
        <v>471.96</v>
      </c>
      <c r="O85" s="44">
        <v>30</v>
      </c>
      <c r="P85" s="44">
        <f t="shared" si="28"/>
        <v>94.44</v>
      </c>
      <c r="Q85" s="50">
        <f t="shared" si="32"/>
        <v>1965</v>
      </c>
      <c r="R85" s="51"/>
      <c r="S85" s="52">
        <f t="shared" si="33"/>
        <v>1965</v>
      </c>
      <c r="T85" s="55">
        <f t="shared" si="30"/>
        <v>10.42</v>
      </c>
      <c r="U85" s="53">
        <f t="shared" si="29"/>
        <v>83912.26</v>
      </c>
      <c r="V85" s="53">
        <f t="shared" si="34"/>
        <v>17042</v>
      </c>
      <c r="W85" s="52">
        <f t="shared" si="26"/>
        <v>102919.26</v>
      </c>
      <c r="X85" s="49"/>
    </row>
    <row r="86" ht="27" spans="1:24">
      <c r="A86" s="19">
        <v>4</v>
      </c>
      <c r="B86" s="19">
        <v>1</v>
      </c>
      <c r="C86" s="19">
        <v>2</v>
      </c>
      <c r="D86" s="19">
        <v>1</v>
      </c>
      <c r="E86" s="25" t="s">
        <v>363</v>
      </c>
      <c r="F86" s="19">
        <v>2</v>
      </c>
      <c r="G86" s="19" t="s">
        <v>364</v>
      </c>
      <c r="H86" s="21" t="s">
        <v>365</v>
      </c>
      <c r="I86" s="60" t="s">
        <v>366</v>
      </c>
      <c r="J86" s="16">
        <v>13582212200</v>
      </c>
      <c r="K86" s="16">
        <v>107.83</v>
      </c>
      <c r="L86" s="42">
        <v>130.92</v>
      </c>
      <c r="M86" s="43">
        <f t="shared" si="31"/>
        <v>1366.8</v>
      </c>
      <c r="N86" s="44">
        <f t="shared" si="38"/>
        <v>471.36</v>
      </c>
      <c r="O86" s="44">
        <v>30</v>
      </c>
      <c r="P86" s="44"/>
      <c r="Q86" s="50">
        <f t="shared" si="32"/>
        <v>1868.16</v>
      </c>
      <c r="R86" s="51"/>
      <c r="S86" s="52">
        <f t="shared" si="33"/>
        <v>1868.16</v>
      </c>
      <c r="T86" s="55">
        <f t="shared" si="30"/>
        <v>23.09</v>
      </c>
      <c r="U86" s="53">
        <f t="shared" si="29"/>
        <v>185943.77</v>
      </c>
      <c r="V86" s="53">
        <f t="shared" si="34"/>
        <v>17020</v>
      </c>
      <c r="W86" s="52">
        <f t="shared" si="26"/>
        <v>204831.93</v>
      </c>
      <c r="X86" s="49"/>
    </row>
    <row r="87" ht="27" spans="1:24">
      <c r="A87" s="19">
        <v>1</v>
      </c>
      <c r="B87" s="19">
        <v>1</v>
      </c>
      <c r="C87" s="19">
        <v>17</v>
      </c>
      <c r="D87" s="19">
        <v>2</v>
      </c>
      <c r="E87" s="38" t="s">
        <v>367</v>
      </c>
      <c r="F87" s="19">
        <v>17</v>
      </c>
      <c r="G87" s="19" t="s">
        <v>368</v>
      </c>
      <c r="H87" s="58" t="s">
        <v>369</v>
      </c>
      <c r="I87" s="19" t="s">
        <v>370</v>
      </c>
      <c r="J87" s="16">
        <v>18617766606</v>
      </c>
      <c r="K87" s="16">
        <v>56.41</v>
      </c>
      <c r="L87" s="42">
        <v>86.95</v>
      </c>
      <c r="M87" s="43">
        <f t="shared" si="31"/>
        <v>907.8</v>
      </c>
      <c r="N87" s="44">
        <f t="shared" ref="N87:N92" si="39">ROUND(L87*0.35,2)*12</f>
        <v>365.16</v>
      </c>
      <c r="O87" s="44">
        <v>30</v>
      </c>
      <c r="P87" s="44">
        <f t="shared" ref="P87:P102" si="40">ROUND(L87*0.06,2)*12</f>
        <v>62.64</v>
      </c>
      <c r="Q87" s="50">
        <f t="shared" si="32"/>
        <v>1365.6</v>
      </c>
      <c r="R87" s="51"/>
      <c r="S87" s="52">
        <f t="shared" si="33"/>
        <v>1365.6</v>
      </c>
      <c r="T87" s="55">
        <f t="shared" si="30"/>
        <v>30.54</v>
      </c>
      <c r="U87" s="53">
        <f t="shared" si="29"/>
        <v>245938.62</v>
      </c>
      <c r="V87" s="53">
        <f t="shared" si="34"/>
        <v>11304</v>
      </c>
      <c r="W87" s="52">
        <f t="shared" si="26"/>
        <v>258608.22</v>
      </c>
      <c r="X87" s="49"/>
    </row>
    <row r="88" ht="27" spans="1:24">
      <c r="A88" s="19">
        <v>2</v>
      </c>
      <c r="B88" s="19">
        <v>2</v>
      </c>
      <c r="C88" s="19">
        <v>1</v>
      </c>
      <c r="D88" s="19">
        <v>2</v>
      </c>
      <c r="E88" s="22" t="s">
        <v>371</v>
      </c>
      <c r="F88" s="19">
        <v>1</v>
      </c>
      <c r="G88" s="19" t="s">
        <v>372</v>
      </c>
      <c r="H88" s="23" t="s">
        <v>373</v>
      </c>
      <c r="I88" s="19" t="s">
        <v>374</v>
      </c>
      <c r="J88" s="16">
        <v>13722950550</v>
      </c>
      <c r="K88" s="16">
        <v>53.63</v>
      </c>
      <c r="L88" s="42">
        <v>86.92</v>
      </c>
      <c r="M88" s="43">
        <f t="shared" si="31"/>
        <v>907.44</v>
      </c>
      <c r="N88" s="44">
        <f t="shared" si="38"/>
        <v>312.96</v>
      </c>
      <c r="O88" s="44">
        <v>30</v>
      </c>
      <c r="P88" s="44"/>
      <c r="Q88" s="50">
        <f t="shared" si="32"/>
        <v>1250.4</v>
      </c>
      <c r="R88" s="51"/>
      <c r="S88" s="52">
        <f t="shared" si="33"/>
        <v>1250.4</v>
      </c>
      <c r="T88" s="55">
        <f t="shared" si="30"/>
        <v>33.29</v>
      </c>
      <c r="U88" s="53">
        <f t="shared" si="29"/>
        <v>268084.37</v>
      </c>
      <c r="V88" s="53">
        <f t="shared" si="34"/>
        <v>11300</v>
      </c>
      <c r="W88" s="52">
        <f t="shared" si="26"/>
        <v>280634.77</v>
      </c>
      <c r="X88" s="49"/>
    </row>
    <row r="89" ht="37.5" spans="1:24">
      <c r="A89" s="19">
        <v>1</v>
      </c>
      <c r="B89" s="19">
        <v>2</v>
      </c>
      <c r="C89" s="19">
        <v>3</v>
      </c>
      <c r="D89" s="19">
        <v>3</v>
      </c>
      <c r="E89" s="22" t="s">
        <v>375</v>
      </c>
      <c r="F89" s="19">
        <v>3</v>
      </c>
      <c r="G89" s="19" t="s">
        <v>376</v>
      </c>
      <c r="H89" s="23" t="s">
        <v>377</v>
      </c>
      <c r="I89" s="19" t="s">
        <v>378</v>
      </c>
      <c r="J89" s="16" t="s">
        <v>379</v>
      </c>
      <c r="K89" s="16">
        <v>147.27</v>
      </c>
      <c r="L89" s="42">
        <v>131.13</v>
      </c>
      <c r="M89" s="43">
        <f t="shared" si="31"/>
        <v>1368.96</v>
      </c>
      <c r="N89" s="44">
        <f t="shared" si="38"/>
        <v>472.08</v>
      </c>
      <c r="O89" s="44">
        <v>30</v>
      </c>
      <c r="P89" s="44">
        <f t="shared" si="40"/>
        <v>94.44</v>
      </c>
      <c r="Q89" s="50">
        <f t="shared" si="32"/>
        <v>1965.48</v>
      </c>
      <c r="R89" s="51"/>
      <c r="S89" s="52">
        <f t="shared" si="33"/>
        <v>1965.48</v>
      </c>
      <c r="T89" s="56">
        <f>L89-130</f>
        <v>1.13</v>
      </c>
      <c r="U89" s="53">
        <f t="shared" si="29"/>
        <v>9099.89</v>
      </c>
      <c r="V89" s="53">
        <f t="shared" si="34"/>
        <v>17047</v>
      </c>
      <c r="W89" s="52">
        <f>S89+V89+U89</f>
        <v>28112.37</v>
      </c>
      <c r="X89" s="10" t="s">
        <v>118</v>
      </c>
    </row>
    <row r="90" ht="27" spans="1:24">
      <c r="A90" s="19">
        <v>1</v>
      </c>
      <c r="B90" s="19">
        <v>1</v>
      </c>
      <c r="C90" s="19">
        <v>13</v>
      </c>
      <c r="D90" s="19">
        <v>3</v>
      </c>
      <c r="E90" s="59" t="s">
        <v>380</v>
      </c>
      <c r="F90" s="19">
        <v>13</v>
      </c>
      <c r="G90" s="19" t="s">
        <v>381</v>
      </c>
      <c r="H90" s="27" t="s">
        <v>382</v>
      </c>
      <c r="I90" s="19" t="s">
        <v>383</v>
      </c>
      <c r="J90" s="16">
        <v>13473200105</v>
      </c>
      <c r="K90" s="16">
        <v>54.56</v>
      </c>
      <c r="L90" s="42">
        <v>85.21</v>
      </c>
      <c r="M90" s="43">
        <f t="shared" si="31"/>
        <v>889.56</v>
      </c>
      <c r="N90" s="44">
        <f t="shared" si="39"/>
        <v>357.84</v>
      </c>
      <c r="O90" s="44">
        <v>30</v>
      </c>
      <c r="P90" s="44">
        <f t="shared" si="40"/>
        <v>61.32</v>
      </c>
      <c r="Q90" s="50">
        <f t="shared" si="32"/>
        <v>1338.72</v>
      </c>
      <c r="R90" s="51"/>
      <c r="S90" s="52">
        <f t="shared" si="33"/>
        <v>1338.72</v>
      </c>
      <c r="T90" s="55">
        <f t="shared" si="30"/>
        <v>30.65</v>
      </c>
      <c r="U90" s="53">
        <f t="shared" si="29"/>
        <v>246824.45</v>
      </c>
      <c r="V90" s="53">
        <f t="shared" si="34"/>
        <v>11077</v>
      </c>
      <c r="W90" s="52">
        <f t="shared" ref="W90:W113" si="41">S90+U90+V90</f>
        <v>259240.17</v>
      </c>
      <c r="X90" s="49"/>
    </row>
    <row r="91" ht="27" spans="1:24">
      <c r="A91" s="19">
        <v>1</v>
      </c>
      <c r="B91" s="19">
        <v>1</v>
      </c>
      <c r="C91" s="19">
        <v>15</v>
      </c>
      <c r="D91" s="19">
        <v>2</v>
      </c>
      <c r="E91" s="59" t="s">
        <v>384</v>
      </c>
      <c r="F91" s="19">
        <v>15</v>
      </c>
      <c r="G91" s="19" t="s">
        <v>385</v>
      </c>
      <c r="H91" s="27" t="s">
        <v>386</v>
      </c>
      <c r="I91" s="60" t="s">
        <v>387</v>
      </c>
      <c r="J91" s="16">
        <v>13230623263</v>
      </c>
      <c r="K91" s="16">
        <v>53.63</v>
      </c>
      <c r="L91" s="42">
        <v>86.95</v>
      </c>
      <c r="M91" s="43">
        <f t="shared" si="31"/>
        <v>907.8</v>
      </c>
      <c r="N91" s="44">
        <f t="shared" si="39"/>
        <v>365.16</v>
      </c>
      <c r="O91" s="44">
        <v>30</v>
      </c>
      <c r="P91" s="44">
        <f t="shared" si="40"/>
        <v>62.64</v>
      </c>
      <c r="Q91" s="50">
        <f t="shared" si="32"/>
        <v>1365.6</v>
      </c>
      <c r="R91" s="51"/>
      <c r="S91" s="52">
        <f t="shared" si="33"/>
        <v>1365.6</v>
      </c>
      <c r="T91" s="55">
        <f t="shared" si="30"/>
        <v>33.32</v>
      </c>
      <c r="U91" s="53">
        <f t="shared" si="29"/>
        <v>268325.96</v>
      </c>
      <c r="V91" s="53">
        <f t="shared" si="34"/>
        <v>11304</v>
      </c>
      <c r="W91" s="52">
        <f t="shared" si="41"/>
        <v>280995.56</v>
      </c>
      <c r="X91" s="49"/>
    </row>
    <row r="92" ht="27" spans="1:24">
      <c r="A92" s="19">
        <v>1</v>
      </c>
      <c r="B92" s="19">
        <v>1</v>
      </c>
      <c r="C92" s="19">
        <v>24</v>
      </c>
      <c r="D92" s="19">
        <v>1</v>
      </c>
      <c r="E92" s="25" t="s">
        <v>388</v>
      </c>
      <c r="F92" s="19">
        <v>24</v>
      </c>
      <c r="G92" s="19" t="s">
        <v>389</v>
      </c>
      <c r="H92" s="21" t="s">
        <v>390</v>
      </c>
      <c r="I92" s="60" t="s">
        <v>391</v>
      </c>
      <c r="J92" s="16">
        <v>13472254363</v>
      </c>
      <c r="K92" s="16">
        <v>120.67</v>
      </c>
      <c r="L92" s="42">
        <v>131.13</v>
      </c>
      <c r="M92" s="43">
        <f t="shared" si="31"/>
        <v>1368.96</v>
      </c>
      <c r="N92" s="44">
        <f t="shared" si="39"/>
        <v>550.8</v>
      </c>
      <c r="O92" s="44">
        <v>30</v>
      </c>
      <c r="P92" s="44">
        <f t="shared" si="40"/>
        <v>94.44</v>
      </c>
      <c r="Q92" s="50">
        <f t="shared" si="32"/>
        <v>2044.2</v>
      </c>
      <c r="R92" s="51"/>
      <c r="S92" s="52">
        <f t="shared" si="33"/>
        <v>2044.2</v>
      </c>
      <c r="T92" s="55">
        <f t="shared" si="30"/>
        <v>10.46</v>
      </c>
      <c r="U92" s="53">
        <f t="shared" si="29"/>
        <v>84234.38</v>
      </c>
      <c r="V92" s="53">
        <f t="shared" si="34"/>
        <v>17047</v>
      </c>
      <c r="W92" s="52">
        <f t="shared" si="41"/>
        <v>103325.58</v>
      </c>
      <c r="X92" s="49"/>
    </row>
    <row r="93" ht="27" spans="1:24">
      <c r="A93" s="19">
        <v>1</v>
      </c>
      <c r="B93" s="19">
        <v>1</v>
      </c>
      <c r="C93" s="19">
        <v>5</v>
      </c>
      <c r="D93" s="19">
        <v>1</v>
      </c>
      <c r="E93" s="28" t="s">
        <v>392</v>
      </c>
      <c r="F93" s="19">
        <v>5</v>
      </c>
      <c r="G93" s="19" t="s">
        <v>393</v>
      </c>
      <c r="H93" s="29" t="s">
        <v>394</v>
      </c>
      <c r="I93" s="60" t="s">
        <v>395</v>
      </c>
      <c r="J93" s="16">
        <v>15810187713</v>
      </c>
      <c r="K93" s="16">
        <v>122.82</v>
      </c>
      <c r="L93" s="42">
        <v>131.13</v>
      </c>
      <c r="M93" s="43">
        <f t="shared" si="31"/>
        <v>1368.96</v>
      </c>
      <c r="N93" s="44">
        <f t="shared" ref="N93:N99" si="42">ROUND(L93*0.3,2)*12</f>
        <v>472.08</v>
      </c>
      <c r="O93" s="44">
        <v>30</v>
      </c>
      <c r="P93" s="44">
        <f t="shared" si="40"/>
        <v>94.44</v>
      </c>
      <c r="Q93" s="50">
        <f t="shared" si="32"/>
        <v>1965.48</v>
      </c>
      <c r="R93" s="51"/>
      <c r="S93" s="52">
        <f t="shared" si="33"/>
        <v>1965.48</v>
      </c>
      <c r="T93" s="55">
        <f t="shared" si="30"/>
        <v>8.31</v>
      </c>
      <c r="U93" s="53">
        <f t="shared" si="29"/>
        <v>66920.43</v>
      </c>
      <c r="V93" s="53">
        <f t="shared" si="34"/>
        <v>17047</v>
      </c>
      <c r="W93" s="52">
        <f t="shared" si="41"/>
        <v>85932.91</v>
      </c>
      <c r="X93" s="49"/>
    </row>
    <row r="94" ht="27" spans="1:24">
      <c r="A94" s="19">
        <v>1</v>
      </c>
      <c r="B94" s="19">
        <v>1</v>
      </c>
      <c r="C94" s="19">
        <v>6</v>
      </c>
      <c r="D94" s="19">
        <v>1</v>
      </c>
      <c r="E94" s="22" t="s">
        <v>396</v>
      </c>
      <c r="F94" s="19">
        <v>6</v>
      </c>
      <c r="G94" s="19" t="s">
        <v>397</v>
      </c>
      <c r="H94" s="23" t="s">
        <v>398</v>
      </c>
      <c r="I94" s="60" t="s">
        <v>399</v>
      </c>
      <c r="J94" s="16">
        <v>13400329282</v>
      </c>
      <c r="K94" s="16">
        <v>119.96</v>
      </c>
      <c r="L94" s="42">
        <v>131.13</v>
      </c>
      <c r="M94" s="43">
        <f t="shared" si="31"/>
        <v>1368.96</v>
      </c>
      <c r="N94" s="44">
        <f t="shared" si="42"/>
        <v>472.08</v>
      </c>
      <c r="O94" s="44">
        <v>30</v>
      </c>
      <c r="P94" s="44">
        <f t="shared" si="40"/>
        <v>94.44</v>
      </c>
      <c r="Q94" s="50">
        <f t="shared" si="32"/>
        <v>1965.48</v>
      </c>
      <c r="R94" s="51"/>
      <c r="S94" s="52">
        <f t="shared" si="33"/>
        <v>1965.48</v>
      </c>
      <c r="T94" s="55">
        <f t="shared" si="30"/>
        <v>11.17</v>
      </c>
      <c r="U94" s="53">
        <f t="shared" si="29"/>
        <v>89952.01</v>
      </c>
      <c r="V94" s="53">
        <f t="shared" si="34"/>
        <v>17047</v>
      </c>
      <c r="W94" s="52">
        <f t="shared" si="41"/>
        <v>108964.49</v>
      </c>
      <c r="X94" s="49"/>
    </row>
    <row r="95" ht="27" spans="1:24">
      <c r="A95" s="19">
        <v>1</v>
      </c>
      <c r="B95" s="19">
        <v>2</v>
      </c>
      <c r="C95" s="19">
        <v>21</v>
      </c>
      <c r="D95" s="19">
        <v>1</v>
      </c>
      <c r="E95" s="25" t="s">
        <v>400</v>
      </c>
      <c r="F95" s="19">
        <v>21</v>
      </c>
      <c r="G95" s="19" t="s">
        <v>401</v>
      </c>
      <c r="H95" s="21" t="s">
        <v>402</v>
      </c>
      <c r="I95" s="60" t="s">
        <v>403</v>
      </c>
      <c r="J95" s="16">
        <v>13582062876</v>
      </c>
      <c r="K95" s="16">
        <v>64.68</v>
      </c>
      <c r="L95" s="42">
        <v>85.21</v>
      </c>
      <c r="M95" s="43">
        <f t="shared" si="31"/>
        <v>889.56</v>
      </c>
      <c r="N95" s="44">
        <f>ROUND(L95*0.35,2)*12</f>
        <v>357.84</v>
      </c>
      <c r="O95" s="44">
        <v>30</v>
      </c>
      <c r="P95" s="44">
        <f t="shared" si="40"/>
        <v>61.32</v>
      </c>
      <c r="Q95" s="50">
        <f t="shared" si="32"/>
        <v>1338.72</v>
      </c>
      <c r="R95" s="51"/>
      <c r="S95" s="52">
        <f t="shared" si="33"/>
        <v>1338.72</v>
      </c>
      <c r="T95" s="55">
        <f t="shared" si="30"/>
        <v>20.53</v>
      </c>
      <c r="U95" s="53">
        <f t="shared" si="29"/>
        <v>165328.09</v>
      </c>
      <c r="V95" s="53">
        <f t="shared" si="34"/>
        <v>11077</v>
      </c>
      <c r="W95" s="52">
        <f t="shared" si="41"/>
        <v>177743.81</v>
      </c>
      <c r="X95" s="49"/>
    </row>
    <row r="96" ht="27" spans="1:24">
      <c r="A96" s="19">
        <v>3</v>
      </c>
      <c r="B96" s="19">
        <v>1</v>
      </c>
      <c r="C96" s="19">
        <v>4</v>
      </c>
      <c r="D96" s="19">
        <v>2</v>
      </c>
      <c r="E96" s="24" t="s">
        <v>404</v>
      </c>
      <c r="F96" s="19">
        <v>4</v>
      </c>
      <c r="G96" s="19" t="s">
        <v>405</v>
      </c>
      <c r="H96" s="23" t="s">
        <v>406</v>
      </c>
      <c r="I96" s="19" t="s">
        <v>407</v>
      </c>
      <c r="J96" s="16">
        <v>13931396933</v>
      </c>
      <c r="K96" s="16">
        <v>54.56</v>
      </c>
      <c r="L96" s="42">
        <v>86.04</v>
      </c>
      <c r="M96" s="43">
        <f t="shared" si="31"/>
        <v>898.2</v>
      </c>
      <c r="N96" s="44">
        <f t="shared" si="42"/>
        <v>309.72</v>
      </c>
      <c r="O96" s="44">
        <v>30</v>
      </c>
      <c r="P96" s="44">
        <f t="shared" si="40"/>
        <v>61.92</v>
      </c>
      <c r="Q96" s="50">
        <f t="shared" si="32"/>
        <v>1299.84</v>
      </c>
      <c r="R96" s="51"/>
      <c r="S96" s="52">
        <f t="shared" si="33"/>
        <v>1299.84</v>
      </c>
      <c r="T96" s="55">
        <f t="shared" si="30"/>
        <v>31.48</v>
      </c>
      <c r="U96" s="53">
        <f t="shared" si="29"/>
        <v>253508.44</v>
      </c>
      <c r="V96" s="53">
        <f t="shared" si="34"/>
        <v>11185</v>
      </c>
      <c r="W96" s="52">
        <f t="shared" si="41"/>
        <v>265993.28</v>
      </c>
      <c r="X96" s="49"/>
    </row>
    <row r="97" ht="27" spans="1:24">
      <c r="A97" s="19">
        <v>1</v>
      </c>
      <c r="B97" s="19">
        <v>2</v>
      </c>
      <c r="C97" s="19">
        <v>6</v>
      </c>
      <c r="D97" s="19">
        <v>1</v>
      </c>
      <c r="E97" s="26" t="s">
        <v>408</v>
      </c>
      <c r="F97" s="19">
        <v>6</v>
      </c>
      <c r="G97" s="19" t="s">
        <v>409</v>
      </c>
      <c r="H97" s="27" t="s">
        <v>410</v>
      </c>
      <c r="I97" s="60" t="s">
        <v>411</v>
      </c>
      <c r="J97" s="16">
        <v>18603220103</v>
      </c>
      <c r="K97" s="16">
        <v>64.68</v>
      </c>
      <c r="L97" s="42">
        <v>85.21</v>
      </c>
      <c r="M97" s="43">
        <f t="shared" si="31"/>
        <v>889.56</v>
      </c>
      <c r="N97" s="44">
        <f t="shared" si="42"/>
        <v>306.72</v>
      </c>
      <c r="O97" s="44">
        <v>30</v>
      </c>
      <c r="P97" s="44">
        <f t="shared" si="40"/>
        <v>61.32</v>
      </c>
      <c r="Q97" s="50">
        <f t="shared" si="32"/>
        <v>1287.6</v>
      </c>
      <c r="R97" s="51"/>
      <c r="S97" s="52">
        <f t="shared" si="33"/>
        <v>1287.6</v>
      </c>
      <c r="T97" s="55">
        <f t="shared" si="30"/>
        <v>20.53</v>
      </c>
      <c r="U97" s="53">
        <f t="shared" si="29"/>
        <v>165328.09</v>
      </c>
      <c r="V97" s="53">
        <f t="shared" si="34"/>
        <v>11077</v>
      </c>
      <c r="W97" s="52">
        <f t="shared" si="41"/>
        <v>177692.69</v>
      </c>
      <c r="X97" s="49"/>
    </row>
    <row r="98" ht="27" spans="1:24">
      <c r="A98" s="19">
        <v>1</v>
      </c>
      <c r="B98" s="19">
        <v>2</v>
      </c>
      <c r="C98" s="19">
        <v>9</v>
      </c>
      <c r="D98" s="19">
        <v>1</v>
      </c>
      <c r="E98" s="25" t="s">
        <v>412</v>
      </c>
      <c r="F98" s="19">
        <v>9</v>
      </c>
      <c r="G98" s="19" t="s">
        <v>413</v>
      </c>
      <c r="H98" s="21" t="s">
        <v>414</v>
      </c>
      <c r="I98" s="60" t="s">
        <v>415</v>
      </c>
      <c r="J98" s="16">
        <v>15533272753</v>
      </c>
      <c r="K98" s="16">
        <v>54.56</v>
      </c>
      <c r="L98" s="42">
        <v>85.21</v>
      </c>
      <c r="M98" s="43">
        <f t="shared" si="31"/>
        <v>889.56</v>
      </c>
      <c r="N98" s="44">
        <f t="shared" si="42"/>
        <v>306.72</v>
      </c>
      <c r="O98" s="44">
        <v>30</v>
      </c>
      <c r="P98" s="44">
        <f t="shared" si="40"/>
        <v>61.32</v>
      </c>
      <c r="Q98" s="50">
        <f t="shared" si="32"/>
        <v>1287.6</v>
      </c>
      <c r="R98" s="51"/>
      <c r="S98" s="52">
        <f t="shared" si="33"/>
        <v>1287.6</v>
      </c>
      <c r="T98" s="55">
        <f t="shared" si="30"/>
        <v>30.65</v>
      </c>
      <c r="U98" s="53">
        <f t="shared" si="29"/>
        <v>246824.45</v>
      </c>
      <c r="V98" s="53">
        <f t="shared" si="34"/>
        <v>11077</v>
      </c>
      <c r="W98" s="52">
        <f t="shared" si="41"/>
        <v>259189.05</v>
      </c>
      <c r="X98" s="49"/>
    </row>
    <row r="99" ht="27" spans="1:24">
      <c r="A99" s="19">
        <v>2</v>
      </c>
      <c r="B99" s="19">
        <v>2</v>
      </c>
      <c r="C99" s="19">
        <v>10</v>
      </c>
      <c r="D99" s="19">
        <v>2</v>
      </c>
      <c r="E99" s="24" t="s">
        <v>416</v>
      </c>
      <c r="F99" s="19">
        <v>10</v>
      </c>
      <c r="G99" s="19" t="s">
        <v>417</v>
      </c>
      <c r="H99" s="23" t="s">
        <v>418</v>
      </c>
      <c r="I99" s="19" t="s">
        <v>419</v>
      </c>
      <c r="J99" s="16">
        <v>15933455463</v>
      </c>
      <c r="K99" s="16">
        <v>64.68</v>
      </c>
      <c r="L99" s="42">
        <v>86.92</v>
      </c>
      <c r="M99" s="43">
        <f t="shared" si="31"/>
        <v>907.44</v>
      </c>
      <c r="N99" s="44">
        <f t="shared" si="42"/>
        <v>312.96</v>
      </c>
      <c r="O99" s="44">
        <v>30</v>
      </c>
      <c r="P99" s="44">
        <f t="shared" si="40"/>
        <v>62.64</v>
      </c>
      <c r="Q99" s="50">
        <f t="shared" si="32"/>
        <v>1313.04</v>
      </c>
      <c r="R99" s="51"/>
      <c r="S99" s="52">
        <f t="shared" si="33"/>
        <v>1313.04</v>
      </c>
      <c r="T99" s="55">
        <f t="shared" si="30"/>
        <v>22.24</v>
      </c>
      <c r="U99" s="53">
        <f t="shared" si="29"/>
        <v>179098.72</v>
      </c>
      <c r="V99" s="53">
        <f t="shared" si="34"/>
        <v>11300</v>
      </c>
      <c r="W99" s="52">
        <f t="shared" si="41"/>
        <v>191711.76</v>
      </c>
      <c r="X99" s="49"/>
    </row>
    <row r="100" ht="27" spans="1:24">
      <c r="A100" s="19">
        <v>1</v>
      </c>
      <c r="B100" s="19">
        <v>2</v>
      </c>
      <c r="C100" s="19">
        <v>22</v>
      </c>
      <c r="D100" s="19">
        <v>1</v>
      </c>
      <c r="E100" s="59" t="s">
        <v>420</v>
      </c>
      <c r="F100" s="19">
        <v>22</v>
      </c>
      <c r="G100" s="19" t="s">
        <v>421</v>
      </c>
      <c r="H100" s="27" t="s">
        <v>422</v>
      </c>
      <c r="I100" s="60" t="s">
        <v>423</v>
      </c>
      <c r="J100" s="16">
        <v>15832222211</v>
      </c>
      <c r="K100" s="16">
        <v>54.56</v>
      </c>
      <c r="L100" s="42">
        <v>85.21</v>
      </c>
      <c r="M100" s="43">
        <f t="shared" si="31"/>
        <v>889.56</v>
      </c>
      <c r="N100" s="44">
        <f>ROUND(L100*0.35,2)*12</f>
        <v>357.84</v>
      </c>
      <c r="O100" s="44">
        <v>30</v>
      </c>
      <c r="P100" s="44">
        <f t="shared" si="40"/>
        <v>61.32</v>
      </c>
      <c r="Q100" s="50">
        <f t="shared" si="32"/>
        <v>1338.72</v>
      </c>
      <c r="R100" s="51"/>
      <c r="S100" s="52">
        <f t="shared" si="33"/>
        <v>1338.72</v>
      </c>
      <c r="T100" s="55">
        <f t="shared" si="30"/>
        <v>30.65</v>
      </c>
      <c r="U100" s="53">
        <f t="shared" si="29"/>
        <v>246824.45</v>
      </c>
      <c r="V100" s="53">
        <f t="shared" si="34"/>
        <v>11077</v>
      </c>
      <c r="W100" s="52">
        <f t="shared" si="41"/>
        <v>259240.17</v>
      </c>
      <c r="X100" s="49"/>
    </row>
    <row r="101" ht="27" spans="1:24">
      <c r="A101" s="19">
        <v>1</v>
      </c>
      <c r="B101" s="19">
        <v>2</v>
      </c>
      <c r="C101" s="19">
        <v>11</v>
      </c>
      <c r="D101" s="19">
        <v>1</v>
      </c>
      <c r="E101" s="22" t="s">
        <v>424</v>
      </c>
      <c r="F101" s="19">
        <v>11</v>
      </c>
      <c r="G101" s="19" t="s">
        <v>425</v>
      </c>
      <c r="H101" s="23" t="s">
        <v>426</v>
      </c>
      <c r="I101" s="19" t="s">
        <v>427</v>
      </c>
      <c r="J101" s="16">
        <v>13171678948</v>
      </c>
      <c r="K101" s="16">
        <v>56.41</v>
      </c>
      <c r="L101" s="42">
        <v>85.21</v>
      </c>
      <c r="M101" s="43">
        <f t="shared" si="31"/>
        <v>889.56</v>
      </c>
      <c r="N101" s="44">
        <f t="shared" ref="N101:N107" si="43">ROUND(L101*0.3,2)*12</f>
        <v>306.72</v>
      </c>
      <c r="O101" s="44">
        <v>30</v>
      </c>
      <c r="P101" s="44">
        <f t="shared" si="40"/>
        <v>61.32</v>
      </c>
      <c r="Q101" s="50">
        <f t="shared" si="32"/>
        <v>1287.6</v>
      </c>
      <c r="R101" s="51"/>
      <c r="S101" s="52">
        <f t="shared" si="33"/>
        <v>1287.6</v>
      </c>
      <c r="T101" s="55">
        <f t="shared" si="30"/>
        <v>28.8</v>
      </c>
      <c r="U101" s="53">
        <f t="shared" si="29"/>
        <v>231926.4</v>
      </c>
      <c r="V101" s="53">
        <f t="shared" si="34"/>
        <v>11077</v>
      </c>
      <c r="W101" s="52">
        <f t="shared" si="41"/>
        <v>244291</v>
      </c>
      <c r="X101" s="49"/>
    </row>
    <row r="102" ht="27" spans="1:24">
      <c r="A102" s="19">
        <v>1</v>
      </c>
      <c r="B102" s="19">
        <v>2</v>
      </c>
      <c r="C102" s="19">
        <v>8</v>
      </c>
      <c r="D102" s="19">
        <v>1</v>
      </c>
      <c r="E102" s="17" t="s">
        <v>428</v>
      </c>
      <c r="F102" s="19">
        <v>8</v>
      </c>
      <c r="G102" s="19" t="s">
        <v>429</v>
      </c>
      <c r="H102" s="18" t="s">
        <v>430</v>
      </c>
      <c r="I102" s="19" t="s">
        <v>431</v>
      </c>
      <c r="J102" s="16">
        <v>15803120258</v>
      </c>
      <c r="K102" s="16">
        <v>54.31</v>
      </c>
      <c r="L102" s="42">
        <v>85.21</v>
      </c>
      <c r="M102" s="43">
        <f t="shared" si="31"/>
        <v>889.56</v>
      </c>
      <c r="N102" s="44">
        <f t="shared" si="43"/>
        <v>306.72</v>
      </c>
      <c r="O102" s="44">
        <v>30</v>
      </c>
      <c r="P102" s="44">
        <f t="shared" si="40"/>
        <v>61.32</v>
      </c>
      <c r="Q102" s="50">
        <f t="shared" si="32"/>
        <v>1287.6</v>
      </c>
      <c r="R102" s="51"/>
      <c r="S102" s="52">
        <f t="shared" si="33"/>
        <v>1287.6</v>
      </c>
      <c r="T102" s="55">
        <f t="shared" si="30"/>
        <v>30.9</v>
      </c>
      <c r="U102" s="53">
        <f t="shared" si="29"/>
        <v>248837.7</v>
      </c>
      <c r="V102" s="53">
        <f t="shared" si="34"/>
        <v>11077</v>
      </c>
      <c r="W102" s="52">
        <f t="shared" si="41"/>
        <v>261202.3</v>
      </c>
      <c r="X102" s="49"/>
    </row>
    <row r="103" ht="27" spans="1:24">
      <c r="A103" s="19">
        <v>5</v>
      </c>
      <c r="B103" s="19">
        <v>2</v>
      </c>
      <c r="C103" s="19">
        <v>2</v>
      </c>
      <c r="D103" s="19">
        <v>1</v>
      </c>
      <c r="E103" s="25" t="s">
        <v>432</v>
      </c>
      <c r="F103" s="19">
        <v>2</v>
      </c>
      <c r="G103" s="19" t="s">
        <v>433</v>
      </c>
      <c r="H103" s="21" t="s">
        <v>434</v>
      </c>
      <c r="I103" s="19" t="s">
        <v>435</v>
      </c>
      <c r="J103" s="16">
        <v>13582205769</v>
      </c>
      <c r="K103" s="16">
        <v>53.63</v>
      </c>
      <c r="L103" s="42">
        <v>85.11</v>
      </c>
      <c r="M103" s="43">
        <f t="shared" si="31"/>
        <v>888.6</v>
      </c>
      <c r="N103" s="44">
        <f t="shared" si="43"/>
        <v>306.36</v>
      </c>
      <c r="O103" s="44">
        <v>30</v>
      </c>
      <c r="P103" s="44"/>
      <c r="Q103" s="50">
        <f t="shared" si="32"/>
        <v>1224.96</v>
      </c>
      <c r="R103" s="51"/>
      <c r="S103" s="52">
        <f t="shared" si="33"/>
        <v>1224.96</v>
      </c>
      <c r="T103" s="55">
        <f t="shared" si="30"/>
        <v>31.48</v>
      </c>
      <c r="U103" s="53">
        <f t="shared" si="29"/>
        <v>253508.44</v>
      </c>
      <c r="V103" s="53">
        <f t="shared" si="34"/>
        <v>11064</v>
      </c>
      <c r="W103" s="52">
        <f t="shared" si="41"/>
        <v>265797.4</v>
      </c>
      <c r="X103" s="49"/>
    </row>
    <row r="104" ht="27" spans="1:24">
      <c r="A104" s="19">
        <v>1</v>
      </c>
      <c r="B104" s="19">
        <v>1</v>
      </c>
      <c r="C104" s="19">
        <v>10</v>
      </c>
      <c r="D104" s="19">
        <v>2</v>
      </c>
      <c r="E104" s="25" t="s">
        <v>436</v>
      </c>
      <c r="F104" s="19">
        <v>10</v>
      </c>
      <c r="G104" s="19" t="s">
        <v>437</v>
      </c>
      <c r="H104" s="21" t="s">
        <v>438</v>
      </c>
      <c r="I104" s="60" t="s">
        <v>439</v>
      </c>
      <c r="J104" s="16">
        <v>15933552635</v>
      </c>
      <c r="K104" s="16">
        <v>54.31</v>
      </c>
      <c r="L104" s="42">
        <v>86.95</v>
      </c>
      <c r="M104" s="43">
        <f t="shared" si="31"/>
        <v>907.8</v>
      </c>
      <c r="N104" s="44">
        <f t="shared" si="43"/>
        <v>313.08</v>
      </c>
      <c r="O104" s="44">
        <v>30</v>
      </c>
      <c r="P104" s="44">
        <f t="shared" ref="P104:P106" si="44">ROUND(L104*0.06,2)*12</f>
        <v>62.64</v>
      </c>
      <c r="Q104" s="50">
        <f t="shared" si="32"/>
        <v>1313.52</v>
      </c>
      <c r="R104" s="51"/>
      <c r="S104" s="52">
        <f t="shared" si="33"/>
        <v>1313.52</v>
      </c>
      <c r="T104" s="55">
        <f t="shared" si="30"/>
        <v>32.64</v>
      </c>
      <c r="U104" s="53">
        <f t="shared" si="29"/>
        <v>262849.92</v>
      </c>
      <c r="V104" s="53">
        <f t="shared" si="34"/>
        <v>11304</v>
      </c>
      <c r="W104" s="52">
        <f t="shared" si="41"/>
        <v>275467.44</v>
      </c>
      <c r="X104" s="49"/>
    </row>
    <row r="105" ht="27" spans="1:24">
      <c r="A105" s="19">
        <v>1</v>
      </c>
      <c r="B105" s="19">
        <v>1</v>
      </c>
      <c r="C105" s="19">
        <v>7</v>
      </c>
      <c r="D105" s="19">
        <v>1</v>
      </c>
      <c r="E105" s="25" t="s">
        <v>440</v>
      </c>
      <c r="F105" s="19">
        <v>7</v>
      </c>
      <c r="G105" s="19" t="s">
        <v>441</v>
      </c>
      <c r="H105" s="21" t="s">
        <v>442</v>
      </c>
      <c r="I105" s="19" t="s">
        <v>443</v>
      </c>
      <c r="J105" s="16">
        <v>13091266089</v>
      </c>
      <c r="K105" s="16">
        <v>107.83</v>
      </c>
      <c r="L105" s="42">
        <v>131.13</v>
      </c>
      <c r="M105" s="43">
        <f t="shared" si="31"/>
        <v>1368.96</v>
      </c>
      <c r="N105" s="44">
        <f t="shared" si="43"/>
        <v>472.08</v>
      </c>
      <c r="O105" s="44">
        <v>30</v>
      </c>
      <c r="P105" s="44">
        <f t="shared" si="44"/>
        <v>94.44</v>
      </c>
      <c r="Q105" s="50">
        <f t="shared" si="32"/>
        <v>1965.48</v>
      </c>
      <c r="R105" s="51"/>
      <c r="S105" s="52">
        <f t="shared" si="33"/>
        <v>1965.48</v>
      </c>
      <c r="T105" s="55">
        <f t="shared" si="30"/>
        <v>23.3</v>
      </c>
      <c r="U105" s="53">
        <f t="shared" si="29"/>
        <v>187634.9</v>
      </c>
      <c r="V105" s="53">
        <f t="shared" si="34"/>
        <v>17047</v>
      </c>
      <c r="W105" s="52">
        <f t="shared" si="41"/>
        <v>206647.38</v>
      </c>
      <c r="X105" s="49"/>
    </row>
    <row r="106" ht="27" spans="1:24">
      <c r="A106" s="19">
        <v>1</v>
      </c>
      <c r="B106" s="19">
        <v>2</v>
      </c>
      <c r="C106" s="19">
        <v>8</v>
      </c>
      <c r="D106" s="19">
        <v>2</v>
      </c>
      <c r="E106" s="25" t="s">
        <v>444</v>
      </c>
      <c r="F106" s="19">
        <v>8</v>
      </c>
      <c r="G106" s="19" t="s">
        <v>445</v>
      </c>
      <c r="H106" s="21" t="s">
        <v>446</v>
      </c>
      <c r="I106" s="60" t="s">
        <v>447</v>
      </c>
      <c r="J106" s="16">
        <v>13731223337</v>
      </c>
      <c r="K106" s="16">
        <v>56.41</v>
      </c>
      <c r="L106" s="42">
        <v>86.95</v>
      </c>
      <c r="M106" s="43">
        <f t="shared" si="31"/>
        <v>907.8</v>
      </c>
      <c r="N106" s="44">
        <f t="shared" si="43"/>
        <v>313.08</v>
      </c>
      <c r="O106" s="44">
        <v>30</v>
      </c>
      <c r="P106" s="44">
        <f t="shared" si="44"/>
        <v>62.64</v>
      </c>
      <c r="Q106" s="50">
        <f t="shared" si="32"/>
        <v>1313.52</v>
      </c>
      <c r="R106" s="51"/>
      <c r="S106" s="52">
        <f t="shared" si="33"/>
        <v>1313.52</v>
      </c>
      <c r="T106" s="55">
        <f t="shared" si="30"/>
        <v>30.54</v>
      </c>
      <c r="U106" s="53">
        <f t="shared" si="29"/>
        <v>245938.62</v>
      </c>
      <c r="V106" s="53">
        <f t="shared" si="34"/>
        <v>11304</v>
      </c>
      <c r="W106" s="52">
        <f t="shared" si="41"/>
        <v>258556.14</v>
      </c>
      <c r="X106" s="49"/>
    </row>
    <row r="107" ht="27" spans="1:24">
      <c r="A107" s="19">
        <v>4</v>
      </c>
      <c r="B107" s="19">
        <v>1</v>
      </c>
      <c r="C107" s="19">
        <v>2</v>
      </c>
      <c r="D107" s="19">
        <v>2</v>
      </c>
      <c r="E107" s="25" t="s">
        <v>448</v>
      </c>
      <c r="F107" s="19">
        <v>2</v>
      </c>
      <c r="G107" s="19" t="s">
        <v>449</v>
      </c>
      <c r="H107" s="21" t="s">
        <v>450</v>
      </c>
      <c r="I107" s="19" t="s">
        <v>451</v>
      </c>
      <c r="J107" s="16">
        <v>13303125317</v>
      </c>
      <c r="K107" s="16">
        <v>53.63</v>
      </c>
      <c r="L107" s="42">
        <v>86.81</v>
      </c>
      <c r="M107" s="43">
        <f t="shared" si="31"/>
        <v>906.24</v>
      </c>
      <c r="N107" s="44">
        <f t="shared" si="43"/>
        <v>312.48</v>
      </c>
      <c r="O107" s="44">
        <v>30</v>
      </c>
      <c r="P107" s="44"/>
      <c r="Q107" s="50">
        <f t="shared" si="32"/>
        <v>1248.72</v>
      </c>
      <c r="R107" s="51"/>
      <c r="S107" s="52">
        <f t="shared" si="33"/>
        <v>1248.72</v>
      </c>
      <c r="T107" s="55">
        <f t="shared" si="30"/>
        <v>33.18</v>
      </c>
      <c r="U107" s="53">
        <f t="shared" si="29"/>
        <v>267198.54</v>
      </c>
      <c r="V107" s="53">
        <f t="shared" si="34"/>
        <v>11285</v>
      </c>
      <c r="W107" s="52">
        <f t="shared" si="41"/>
        <v>279732.26</v>
      </c>
      <c r="X107" s="49"/>
    </row>
    <row r="108" ht="27" spans="1:24">
      <c r="A108" s="19">
        <v>1</v>
      </c>
      <c r="B108" s="19">
        <v>1</v>
      </c>
      <c r="C108" s="19">
        <v>24</v>
      </c>
      <c r="D108" s="19">
        <v>3</v>
      </c>
      <c r="E108" s="59" t="s">
        <v>452</v>
      </c>
      <c r="F108" s="19">
        <v>24</v>
      </c>
      <c r="G108" s="19" t="s">
        <v>453</v>
      </c>
      <c r="H108" s="27" t="s">
        <v>450</v>
      </c>
      <c r="I108" s="19" t="s">
        <v>451</v>
      </c>
      <c r="J108" s="16">
        <v>13303125317</v>
      </c>
      <c r="K108" s="16">
        <v>54.31</v>
      </c>
      <c r="L108" s="42">
        <v>85.21</v>
      </c>
      <c r="M108" s="43">
        <f t="shared" si="31"/>
        <v>889.56</v>
      </c>
      <c r="N108" s="44">
        <f>ROUND(L108*0.35,2)*12</f>
        <v>357.84</v>
      </c>
      <c r="O108" s="44">
        <v>30</v>
      </c>
      <c r="P108" s="44">
        <f t="shared" ref="P108:P115" si="45">ROUND(L108*0.06,2)*12</f>
        <v>61.32</v>
      </c>
      <c r="Q108" s="50">
        <f t="shared" si="32"/>
        <v>1338.72</v>
      </c>
      <c r="R108" s="51"/>
      <c r="S108" s="52">
        <f t="shared" si="33"/>
        <v>1338.72</v>
      </c>
      <c r="T108" s="55">
        <f t="shared" si="30"/>
        <v>30.9</v>
      </c>
      <c r="U108" s="53">
        <f t="shared" si="29"/>
        <v>248837.7</v>
      </c>
      <c r="V108" s="53">
        <f t="shared" si="34"/>
        <v>11077</v>
      </c>
      <c r="W108" s="52">
        <f t="shared" si="41"/>
        <v>261253.42</v>
      </c>
      <c r="X108" s="49"/>
    </row>
    <row r="109" ht="27" spans="1:24">
      <c r="A109" s="19">
        <v>1</v>
      </c>
      <c r="B109" s="19">
        <v>1</v>
      </c>
      <c r="C109" s="19">
        <v>12</v>
      </c>
      <c r="D109" s="19">
        <v>2</v>
      </c>
      <c r="E109" s="24" t="s">
        <v>454</v>
      </c>
      <c r="F109" s="19">
        <v>12</v>
      </c>
      <c r="G109" s="19" t="s">
        <v>455</v>
      </c>
      <c r="H109" s="23" t="s">
        <v>456</v>
      </c>
      <c r="I109" s="19" t="s">
        <v>457</v>
      </c>
      <c r="J109" s="16">
        <v>18730222323</v>
      </c>
      <c r="K109" s="16">
        <v>53.63</v>
      </c>
      <c r="L109" s="42">
        <v>86.95</v>
      </c>
      <c r="M109" s="43">
        <f t="shared" si="31"/>
        <v>907.8</v>
      </c>
      <c r="N109" s="44">
        <f>ROUND(L109*0.35,2)*12</f>
        <v>365.16</v>
      </c>
      <c r="O109" s="44">
        <v>30</v>
      </c>
      <c r="P109" s="44">
        <f t="shared" si="45"/>
        <v>62.64</v>
      </c>
      <c r="Q109" s="50">
        <f t="shared" si="32"/>
        <v>1365.6</v>
      </c>
      <c r="R109" s="51"/>
      <c r="S109" s="52">
        <f t="shared" si="33"/>
        <v>1365.6</v>
      </c>
      <c r="T109" s="55">
        <f t="shared" si="30"/>
        <v>33.32</v>
      </c>
      <c r="U109" s="53">
        <f t="shared" si="29"/>
        <v>268325.96</v>
      </c>
      <c r="V109" s="53">
        <f t="shared" si="34"/>
        <v>11304</v>
      </c>
      <c r="W109" s="52">
        <f t="shared" si="41"/>
        <v>280995.56</v>
      </c>
      <c r="X109" s="49"/>
    </row>
    <row r="110" ht="27" spans="1:24">
      <c r="A110" s="19">
        <v>2</v>
      </c>
      <c r="B110" s="19">
        <v>2</v>
      </c>
      <c r="C110" s="19">
        <v>7</v>
      </c>
      <c r="D110" s="19">
        <v>3</v>
      </c>
      <c r="E110" s="24" t="s">
        <v>458</v>
      </c>
      <c r="F110" s="19">
        <v>7</v>
      </c>
      <c r="G110" s="19" t="s">
        <v>459</v>
      </c>
      <c r="H110" s="23" t="s">
        <v>460</v>
      </c>
      <c r="I110" s="60" t="s">
        <v>461</v>
      </c>
      <c r="J110" s="16">
        <v>13932285520</v>
      </c>
      <c r="K110" s="16">
        <v>119.96</v>
      </c>
      <c r="L110" s="42">
        <v>131.09</v>
      </c>
      <c r="M110" s="43">
        <f t="shared" si="31"/>
        <v>1368.6</v>
      </c>
      <c r="N110" s="44">
        <f t="shared" ref="N110:N114" si="46">ROUND(L110*0.3,2)*12</f>
        <v>471.96</v>
      </c>
      <c r="O110" s="44">
        <v>30</v>
      </c>
      <c r="P110" s="44">
        <f t="shared" si="45"/>
        <v>94.44</v>
      </c>
      <c r="Q110" s="50">
        <f t="shared" si="32"/>
        <v>1965</v>
      </c>
      <c r="R110" s="51"/>
      <c r="S110" s="52">
        <f t="shared" si="33"/>
        <v>1965</v>
      </c>
      <c r="T110" s="55">
        <f t="shared" si="30"/>
        <v>11.13</v>
      </c>
      <c r="U110" s="53">
        <f t="shared" si="29"/>
        <v>89629.89</v>
      </c>
      <c r="V110" s="53">
        <f t="shared" si="34"/>
        <v>17042</v>
      </c>
      <c r="W110" s="52">
        <f t="shared" si="41"/>
        <v>108636.89</v>
      </c>
      <c r="X110" s="49"/>
    </row>
    <row r="111" ht="27" spans="1:24">
      <c r="A111" s="19">
        <v>1</v>
      </c>
      <c r="B111" s="19">
        <v>2</v>
      </c>
      <c r="C111" s="19">
        <v>4</v>
      </c>
      <c r="D111" s="19">
        <v>3</v>
      </c>
      <c r="E111" s="24" t="s">
        <v>462</v>
      </c>
      <c r="F111" s="19">
        <v>4</v>
      </c>
      <c r="G111" s="19" t="s">
        <v>463</v>
      </c>
      <c r="H111" s="23" t="s">
        <v>464</v>
      </c>
      <c r="I111" s="19" t="s">
        <v>465</v>
      </c>
      <c r="J111" s="16">
        <v>13733222162</v>
      </c>
      <c r="K111" s="16">
        <v>119.96</v>
      </c>
      <c r="L111" s="42">
        <v>131.13</v>
      </c>
      <c r="M111" s="43">
        <f t="shared" si="31"/>
        <v>1368.96</v>
      </c>
      <c r="N111" s="44">
        <f t="shared" si="46"/>
        <v>472.08</v>
      </c>
      <c r="O111" s="44">
        <v>30</v>
      </c>
      <c r="P111" s="44">
        <f t="shared" si="45"/>
        <v>94.44</v>
      </c>
      <c r="Q111" s="50">
        <f t="shared" si="32"/>
        <v>1965.48</v>
      </c>
      <c r="R111" s="51"/>
      <c r="S111" s="52">
        <f t="shared" si="33"/>
        <v>1965.48</v>
      </c>
      <c r="T111" s="55">
        <f t="shared" si="30"/>
        <v>11.17</v>
      </c>
      <c r="U111" s="53">
        <f t="shared" si="29"/>
        <v>89952.01</v>
      </c>
      <c r="V111" s="53">
        <f t="shared" si="34"/>
        <v>17047</v>
      </c>
      <c r="W111" s="52">
        <f t="shared" si="41"/>
        <v>108964.49</v>
      </c>
      <c r="X111" s="49"/>
    </row>
    <row r="112" ht="27" spans="1:24">
      <c r="A112" s="19">
        <v>1</v>
      </c>
      <c r="B112" s="19">
        <v>1</v>
      </c>
      <c r="C112" s="19">
        <v>4</v>
      </c>
      <c r="D112" s="19">
        <v>1</v>
      </c>
      <c r="E112" s="24" t="s">
        <v>466</v>
      </c>
      <c r="F112" s="19">
        <v>4</v>
      </c>
      <c r="G112" s="19" t="s">
        <v>467</v>
      </c>
      <c r="H112" s="23" t="s">
        <v>468</v>
      </c>
      <c r="I112" s="19" t="s">
        <v>469</v>
      </c>
      <c r="J112" s="16">
        <v>15832282545</v>
      </c>
      <c r="K112" s="16">
        <v>122.82</v>
      </c>
      <c r="L112" s="42">
        <v>131.13</v>
      </c>
      <c r="M112" s="43">
        <f t="shared" si="31"/>
        <v>1368.96</v>
      </c>
      <c r="N112" s="44">
        <f t="shared" si="46"/>
        <v>472.08</v>
      </c>
      <c r="O112" s="44">
        <v>30</v>
      </c>
      <c r="P112" s="44">
        <f t="shared" si="45"/>
        <v>94.44</v>
      </c>
      <c r="Q112" s="50">
        <f t="shared" si="32"/>
        <v>1965.48</v>
      </c>
      <c r="R112" s="51"/>
      <c r="S112" s="52">
        <f t="shared" si="33"/>
        <v>1965.48</v>
      </c>
      <c r="T112" s="55">
        <f t="shared" si="30"/>
        <v>8.31</v>
      </c>
      <c r="U112" s="53">
        <f t="shared" si="29"/>
        <v>66920.43</v>
      </c>
      <c r="V112" s="53">
        <f t="shared" si="34"/>
        <v>17047</v>
      </c>
      <c r="W112" s="52">
        <f t="shared" si="41"/>
        <v>85932.91</v>
      </c>
      <c r="X112" s="49"/>
    </row>
    <row r="113" ht="54" spans="1:24">
      <c r="A113" s="19">
        <v>2</v>
      </c>
      <c r="B113" s="19">
        <v>1</v>
      </c>
      <c r="C113" s="19">
        <v>7</v>
      </c>
      <c r="D113" s="19">
        <v>1</v>
      </c>
      <c r="E113" s="24" t="s">
        <v>470</v>
      </c>
      <c r="F113" s="19">
        <v>7</v>
      </c>
      <c r="G113" s="19" t="s">
        <v>471</v>
      </c>
      <c r="H113" s="23" t="s">
        <v>472</v>
      </c>
      <c r="I113" s="19" t="s">
        <v>473</v>
      </c>
      <c r="J113" s="16" t="s">
        <v>474</v>
      </c>
      <c r="K113" s="16">
        <v>107.83</v>
      </c>
      <c r="L113" s="42">
        <v>131.09</v>
      </c>
      <c r="M113" s="43">
        <f t="shared" si="31"/>
        <v>1368.6</v>
      </c>
      <c r="N113" s="44">
        <f t="shared" si="46"/>
        <v>471.96</v>
      </c>
      <c r="O113" s="44">
        <v>30</v>
      </c>
      <c r="P113" s="44">
        <f t="shared" si="45"/>
        <v>94.44</v>
      </c>
      <c r="Q113" s="50">
        <f t="shared" si="32"/>
        <v>1965</v>
      </c>
      <c r="R113" s="51"/>
      <c r="S113" s="52">
        <f t="shared" si="33"/>
        <v>1965</v>
      </c>
      <c r="T113" s="55">
        <f t="shared" si="30"/>
        <v>23.26</v>
      </c>
      <c r="U113" s="53">
        <f t="shared" si="29"/>
        <v>187312.78</v>
      </c>
      <c r="V113" s="53">
        <f t="shared" si="34"/>
        <v>17042</v>
      </c>
      <c r="W113" s="52">
        <f t="shared" si="41"/>
        <v>206319.78</v>
      </c>
      <c r="X113" s="49"/>
    </row>
    <row r="114" ht="37.5" spans="1:24">
      <c r="A114" s="19">
        <v>2</v>
      </c>
      <c r="B114" s="19">
        <v>2</v>
      </c>
      <c r="C114" s="19">
        <v>6</v>
      </c>
      <c r="D114" s="19">
        <v>3</v>
      </c>
      <c r="E114" s="30" t="s">
        <v>475</v>
      </c>
      <c r="F114" s="19">
        <v>6</v>
      </c>
      <c r="G114" s="19" t="s">
        <v>476</v>
      </c>
      <c r="H114" s="31" t="s">
        <v>477</v>
      </c>
      <c r="I114" s="60" t="s">
        <v>478</v>
      </c>
      <c r="J114" s="16">
        <v>15933933287</v>
      </c>
      <c r="K114" s="16">
        <v>147.27</v>
      </c>
      <c r="L114" s="42">
        <v>131.09</v>
      </c>
      <c r="M114" s="43">
        <f t="shared" si="31"/>
        <v>1368.6</v>
      </c>
      <c r="N114" s="44">
        <f t="shared" si="46"/>
        <v>471.96</v>
      </c>
      <c r="O114" s="44">
        <v>30</v>
      </c>
      <c r="P114" s="44">
        <f t="shared" si="45"/>
        <v>94.44</v>
      </c>
      <c r="Q114" s="50">
        <f t="shared" si="32"/>
        <v>1965</v>
      </c>
      <c r="R114" s="51"/>
      <c r="S114" s="52">
        <f t="shared" si="33"/>
        <v>1965</v>
      </c>
      <c r="T114" s="56">
        <f>L114-130</f>
        <v>1.09</v>
      </c>
      <c r="U114" s="53">
        <f t="shared" si="29"/>
        <v>8777.77</v>
      </c>
      <c r="V114" s="53">
        <f t="shared" si="34"/>
        <v>17042</v>
      </c>
      <c r="W114" s="52">
        <f>S114+V114+U114</f>
        <v>27784.77</v>
      </c>
      <c r="X114" s="10" t="s">
        <v>118</v>
      </c>
    </row>
    <row r="115" ht="27" spans="1:24">
      <c r="A115" s="19">
        <v>1</v>
      </c>
      <c r="B115" s="19">
        <v>1</v>
      </c>
      <c r="C115" s="19">
        <v>17</v>
      </c>
      <c r="D115" s="19">
        <v>3</v>
      </c>
      <c r="E115" s="30" t="s">
        <v>479</v>
      </c>
      <c r="F115" s="19">
        <v>17</v>
      </c>
      <c r="G115" s="19" t="s">
        <v>480</v>
      </c>
      <c r="H115" s="31" t="s">
        <v>481</v>
      </c>
      <c r="I115" s="60" t="s">
        <v>482</v>
      </c>
      <c r="J115" s="16">
        <v>18132582313</v>
      </c>
      <c r="K115" s="16">
        <v>54.31</v>
      </c>
      <c r="L115" s="42">
        <v>85.21</v>
      </c>
      <c r="M115" s="43">
        <f t="shared" si="31"/>
        <v>889.56</v>
      </c>
      <c r="N115" s="44">
        <f>ROUND(L115*0.35,2)*12</f>
        <v>357.84</v>
      </c>
      <c r="O115" s="44">
        <v>30</v>
      </c>
      <c r="P115" s="44">
        <f t="shared" si="45"/>
        <v>61.32</v>
      </c>
      <c r="Q115" s="50">
        <f t="shared" si="32"/>
        <v>1338.72</v>
      </c>
      <c r="R115" s="51"/>
      <c r="S115" s="52">
        <f t="shared" si="33"/>
        <v>1338.72</v>
      </c>
      <c r="T115" s="55">
        <f t="shared" si="30"/>
        <v>30.9</v>
      </c>
      <c r="U115" s="53">
        <f t="shared" si="29"/>
        <v>248837.7</v>
      </c>
      <c r="V115" s="53">
        <f t="shared" si="34"/>
        <v>11077</v>
      </c>
      <c r="W115" s="52">
        <f t="shared" ref="W115:W119" si="47">S115+U115+V115</f>
        <v>261253.42</v>
      </c>
      <c r="X115" s="49"/>
    </row>
    <row r="116" ht="27" spans="1:24">
      <c r="A116" s="19">
        <v>5</v>
      </c>
      <c r="B116" s="19">
        <v>2</v>
      </c>
      <c r="C116" s="19">
        <v>2</v>
      </c>
      <c r="D116" s="19">
        <v>3</v>
      </c>
      <c r="E116" s="30" t="s">
        <v>483</v>
      </c>
      <c r="F116" s="19">
        <v>2</v>
      </c>
      <c r="G116" s="19" t="s">
        <v>484</v>
      </c>
      <c r="H116" s="31" t="s">
        <v>485</v>
      </c>
      <c r="I116" s="19" t="s">
        <v>486</v>
      </c>
      <c r="J116" s="16">
        <v>15631265555</v>
      </c>
      <c r="K116" s="16">
        <v>107.83</v>
      </c>
      <c r="L116" s="42">
        <v>130.98</v>
      </c>
      <c r="M116" s="43">
        <f t="shared" si="31"/>
        <v>1367.4</v>
      </c>
      <c r="N116" s="44">
        <f t="shared" ref="N116:N122" si="48">ROUND(L116*0.3,2)*12</f>
        <v>471.48</v>
      </c>
      <c r="O116" s="44">
        <v>30</v>
      </c>
      <c r="P116" s="44"/>
      <c r="Q116" s="50">
        <f t="shared" si="32"/>
        <v>1868.88</v>
      </c>
      <c r="R116" s="51"/>
      <c r="S116" s="52">
        <f t="shared" si="33"/>
        <v>1868.88</v>
      </c>
      <c r="T116" s="55">
        <f t="shared" si="30"/>
        <v>23.15</v>
      </c>
      <c r="U116" s="53">
        <f t="shared" si="29"/>
        <v>186426.95</v>
      </c>
      <c r="V116" s="53">
        <f t="shared" si="34"/>
        <v>17027</v>
      </c>
      <c r="W116" s="52">
        <f t="shared" si="47"/>
        <v>205322.83</v>
      </c>
      <c r="X116" s="49"/>
    </row>
    <row r="117" ht="54" spans="1:24">
      <c r="A117" s="19">
        <v>2</v>
      </c>
      <c r="B117" s="19">
        <v>1</v>
      </c>
      <c r="C117" s="19">
        <v>5</v>
      </c>
      <c r="D117" s="19">
        <v>1</v>
      </c>
      <c r="E117" s="22" t="s">
        <v>487</v>
      </c>
      <c r="F117" s="19">
        <v>5</v>
      </c>
      <c r="G117" s="19" t="s">
        <v>488</v>
      </c>
      <c r="H117" s="23" t="s">
        <v>489</v>
      </c>
      <c r="I117" s="19" t="s">
        <v>490</v>
      </c>
      <c r="J117" s="16">
        <v>15830885500</v>
      </c>
      <c r="K117" s="16">
        <v>120.67</v>
      </c>
      <c r="L117" s="42">
        <v>131.09</v>
      </c>
      <c r="M117" s="43">
        <f t="shared" si="31"/>
        <v>1368.6</v>
      </c>
      <c r="N117" s="44">
        <f t="shared" si="48"/>
        <v>471.96</v>
      </c>
      <c r="O117" s="44">
        <v>30</v>
      </c>
      <c r="P117" s="44">
        <f t="shared" ref="P117:P122" si="49">ROUND(L117*0.06,2)*12</f>
        <v>94.44</v>
      </c>
      <c r="Q117" s="50">
        <f t="shared" si="32"/>
        <v>1965</v>
      </c>
      <c r="R117" s="51"/>
      <c r="S117" s="52">
        <f t="shared" si="33"/>
        <v>1965</v>
      </c>
      <c r="T117" s="55">
        <f t="shared" si="30"/>
        <v>10.42</v>
      </c>
      <c r="U117" s="53">
        <f t="shared" si="29"/>
        <v>83912.26</v>
      </c>
      <c r="V117" s="53">
        <f t="shared" si="34"/>
        <v>17042</v>
      </c>
      <c r="W117" s="52">
        <f t="shared" si="47"/>
        <v>102919.26</v>
      </c>
      <c r="X117" s="49"/>
    </row>
    <row r="118" ht="27" spans="1:24">
      <c r="A118" s="19">
        <v>1</v>
      </c>
      <c r="B118" s="19">
        <v>1</v>
      </c>
      <c r="C118" s="19">
        <v>5</v>
      </c>
      <c r="D118" s="19">
        <v>3</v>
      </c>
      <c r="E118" s="16" t="s">
        <v>491</v>
      </c>
      <c r="F118" s="19">
        <v>5</v>
      </c>
      <c r="G118" s="19" t="s">
        <v>492</v>
      </c>
      <c r="H118" s="16" t="s">
        <v>493</v>
      </c>
      <c r="I118" s="60" t="s">
        <v>494</v>
      </c>
      <c r="J118" s="16">
        <v>13785242510</v>
      </c>
      <c r="K118" s="16">
        <v>54.31</v>
      </c>
      <c r="L118" s="42">
        <v>85.21</v>
      </c>
      <c r="M118" s="43">
        <f t="shared" si="31"/>
        <v>889.56</v>
      </c>
      <c r="N118" s="44">
        <f t="shared" si="48"/>
        <v>306.72</v>
      </c>
      <c r="O118" s="44">
        <v>30</v>
      </c>
      <c r="P118" s="44">
        <f t="shared" si="49"/>
        <v>61.32</v>
      </c>
      <c r="Q118" s="50">
        <f t="shared" si="32"/>
        <v>1287.6</v>
      </c>
      <c r="R118" s="51"/>
      <c r="S118" s="52">
        <f t="shared" si="33"/>
        <v>1287.6</v>
      </c>
      <c r="T118" s="55">
        <f t="shared" si="30"/>
        <v>30.9</v>
      </c>
      <c r="U118" s="53">
        <f t="shared" si="29"/>
        <v>248837.7</v>
      </c>
      <c r="V118" s="53">
        <f t="shared" si="34"/>
        <v>11077</v>
      </c>
      <c r="W118" s="52">
        <f t="shared" si="47"/>
        <v>261202.3</v>
      </c>
      <c r="X118" s="49"/>
    </row>
    <row r="119" ht="27" spans="1:24">
      <c r="A119" s="19">
        <v>1</v>
      </c>
      <c r="B119" s="19">
        <v>2</v>
      </c>
      <c r="C119" s="19">
        <v>5</v>
      </c>
      <c r="D119" s="19">
        <v>1</v>
      </c>
      <c r="E119" s="16" t="s">
        <v>495</v>
      </c>
      <c r="F119" s="19">
        <v>5</v>
      </c>
      <c r="G119" s="19" t="s">
        <v>496</v>
      </c>
      <c r="H119" s="16" t="s">
        <v>497</v>
      </c>
      <c r="I119" s="60" t="s">
        <v>498</v>
      </c>
      <c r="J119" s="16">
        <v>13722960400</v>
      </c>
      <c r="K119" s="16">
        <v>55.26</v>
      </c>
      <c r="L119" s="42">
        <v>85.21</v>
      </c>
      <c r="M119" s="43">
        <f t="shared" si="31"/>
        <v>889.56</v>
      </c>
      <c r="N119" s="44">
        <f t="shared" si="48"/>
        <v>306.72</v>
      </c>
      <c r="O119" s="44">
        <v>30</v>
      </c>
      <c r="P119" s="44">
        <f t="shared" si="49"/>
        <v>61.32</v>
      </c>
      <c r="Q119" s="50">
        <f t="shared" si="32"/>
        <v>1287.6</v>
      </c>
      <c r="R119" s="51"/>
      <c r="S119" s="52">
        <f t="shared" si="33"/>
        <v>1287.6</v>
      </c>
      <c r="T119" s="55">
        <f t="shared" si="30"/>
        <v>29.95</v>
      </c>
      <c r="U119" s="53">
        <f t="shared" si="29"/>
        <v>241187.35</v>
      </c>
      <c r="V119" s="53">
        <f t="shared" si="34"/>
        <v>11077</v>
      </c>
      <c r="W119" s="52">
        <f t="shared" si="47"/>
        <v>253551.95</v>
      </c>
      <c r="X119" s="49"/>
    </row>
    <row r="120" ht="37.5" spans="1:24">
      <c r="A120" s="19">
        <v>1</v>
      </c>
      <c r="B120" s="19">
        <v>1</v>
      </c>
      <c r="C120" s="19">
        <v>3</v>
      </c>
      <c r="D120" s="19">
        <v>1</v>
      </c>
      <c r="E120" s="16" t="s">
        <v>499</v>
      </c>
      <c r="F120" s="19">
        <v>3</v>
      </c>
      <c r="G120" s="19" t="s">
        <v>500</v>
      </c>
      <c r="H120" s="16" t="s">
        <v>501</v>
      </c>
      <c r="I120" s="60" t="s">
        <v>502</v>
      </c>
      <c r="J120" s="16">
        <v>15930926103</v>
      </c>
      <c r="K120" s="16">
        <v>147.27</v>
      </c>
      <c r="L120" s="42">
        <v>131.13</v>
      </c>
      <c r="M120" s="43">
        <f t="shared" si="31"/>
        <v>1368.96</v>
      </c>
      <c r="N120" s="44">
        <f t="shared" si="48"/>
        <v>472.08</v>
      </c>
      <c r="O120" s="44">
        <v>30</v>
      </c>
      <c r="P120" s="44">
        <f t="shared" si="49"/>
        <v>94.44</v>
      </c>
      <c r="Q120" s="50">
        <f t="shared" si="32"/>
        <v>1965.48</v>
      </c>
      <c r="R120" s="51"/>
      <c r="S120" s="52">
        <f t="shared" si="33"/>
        <v>1965.48</v>
      </c>
      <c r="T120" s="56">
        <f>L120-130</f>
        <v>1.13</v>
      </c>
      <c r="U120" s="53">
        <f t="shared" si="29"/>
        <v>9099.89</v>
      </c>
      <c r="V120" s="53">
        <f t="shared" si="34"/>
        <v>17047</v>
      </c>
      <c r="W120" s="52">
        <f>S120+V120+U120</f>
        <v>28112.37</v>
      </c>
      <c r="X120" s="10" t="s">
        <v>118</v>
      </c>
    </row>
    <row r="121" ht="27" spans="1:24">
      <c r="A121" s="19">
        <v>1</v>
      </c>
      <c r="B121" s="19">
        <v>1</v>
      </c>
      <c r="C121" s="19">
        <v>9</v>
      </c>
      <c r="D121" s="19">
        <v>3</v>
      </c>
      <c r="E121" s="16" t="s">
        <v>503</v>
      </c>
      <c r="F121" s="19">
        <v>9</v>
      </c>
      <c r="G121" s="19" t="s">
        <v>504</v>
      </c>
      <c r="H121" s="16" t="s">
        <v>505</v>
      </c>
      <c r="I121" s="60" t="s">
        <v>506</v>
      </c>
      <c r="J121" s="16">
        <v>13930828531</v>
      </c>
      <c r="K121" s="16">
        <v>54.56</v>
      </c>
      <c r="L121" s="42">
        <v>85.21</v>
      </c>
      <c r="M121" s="43">
        <f t="shared" si="31"/>
        <v>889.56</v>
      </c>
      <c r="N121" s="44">
        <f t="shared" si="48"/>
        <v>306.72</v>
      </c>
      <c r="O121" s="44">
        <v>30</v>
      </c>
      <c r="P121" s="44">
        <f t="shared" si="49"/>
        <v>61.32</v>
      </c>
      <c r="Q121" s="50">
        <f t="shared" si="32"/>
        <v>1287.6</v>
      </c>
      <c r="R121" s="51"/>
      <c r="S121" s="52">
        <f t="shared" si="33"/>
        <v>1287.6</v>
      </c>
      <c r="T121" s="55">
        <f t="shared" si="30"/>
        <v>30.65</v>
      </c>
      <c r="U121" s="53">
        <f t="shared" si="29"/>
        <v>246824.45</v>
      </c>
      <c r="V121" s="53">
        <f t="shared" si="34"/>
        <v>11077</v>
      </c>
      <c r="W121" s="52">
        <f>S121+U121+V121</f>
        <v>259189.05</v>
      </c>
      <c r="X121" s="49"/>
    </row>
    <row r="122" ht="27" spans="1:24">
      <c r="A122" s="19">
        <v>1</v>
      </c>
      <c r="B122" s="19">
        <v>1</v>
      </c>
      <c r="C122" s="19">
        <v>11</v>
      </c>
      <c r="D122" s="19">
        <v>3</v>
      </c>
      <c r="E122" s="16" t="s">
        <v>507</v>
      </c>
      <c r="F122" s="19">
        <v>11</v>
      </c>
      <c r="G122" s="19" t="s">
        <v>508</v>
      </c>
      <c r="H122" s="16" t="s">
        <v>509</v>
      </c>
      <c r="I122" s="60" t="s">
        <v>510</v>
      </c>
      <c r="J122" s="16">
        <v>13630858939</v>
      </c>
      <c r="K122" s="16">
        <v>55.26</v>
      </c>
      <c r="L122" s="42">
        <v>85.21</v>
      </c>
      <c r="M122" s="43">
        <f t="shared" si="31"/>
        <v>889.56</v>
      </c>
      <c r="N122" s="44">
        <f t="shared" si="48"/>
        <v>306.72</v>
      </c>
      <c r="O122" s="44">
        <v>30</v>
      </c>
      <c r="P122" s="44">
        <f t="shared" si="49"/>
        <v>61.32</v>
      </c>
      <c r="Q122" s="50">
        <f t="shared" si="32"/>
        <v>1287.6</v>
      </c>
      <c r="R122" s="51"/>
      <c r="S122" s="52">
        <f t="shared" si="33"/>
        <v>1287.6</v>
      </c>
      <c r="T122" s="55">
        <f t="shared" si="30"/>
        <v>29.95</v>
      </c>
      <c r="U122" s="53">
        <f t="shared" si="29"/>
        <v>241187.35</v>
      </c>
      <c r="V122" s="53">
        <f t="shared" si="34"/>
        <v>11077</v>
      </c>
      <c r="W122" s="52">
        <f>S122+U122+V122</f>
        <v>253551.95</v>
      </c>
      <c r="X122" s="49"/>
    </row>
  </sheetData>
  <mergeCells count="1">
    <mergeCell ref="A1:W1"/>
  </mergeCells>
  <printOptions horizontalCentered="1"/>
  <pageMargins left="0.393055555555556" right="0.354166666666667" top="0.786805555555556" bottom="0.747916666666667" header="0.5" footer="0.5"/>
  <pageSetup paperSize="9" scale="92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东廉良村收费总表 (未锁定)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意在笔先</cp:lastModifiedBy>
  <dcterms:created xsi:type="dcterms:W3CDTF">2023-10-09T07:51:00Z</dcterms:created>
  <dcterms:modified xsi:type="dcterms:W3CDTF">2024-02-18T08:57:11Z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28C29FF126334BDC94C95C38303F861A_13</vt:lpwstr>
  </property>
</Properties>
</file>